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ניתוח אבחונים\"/>
    </mc:Choice>
  </mc:AlternateContent>
  <xr:revisionPtr revIDLastSave="0" documentId="13_ncr:1_{DB0CBCC8-4CA1-4F5A-9CA0-3E5149A9FFA4}" xr6:coauthVersionLast="46" xr6:coauthVersionMax="46" xr10:uidLastSave="{00000000-0000-0000-0000-000000000000}"/>
  <bookViews>
    <workbookView xWindow="-120" yWindow="-120" windowWidth="29040" windowHeight="15840" xr2:uid="{00000000-000D-0000-FFFF-FFFF00000000}"/>
  </bookViews>
  <sheets>
    <sheet name="ציוני גלם לאבחון" sheetId="1" r:id="rId1"/>
    <sheet name="את" sheetId="3" state="hidden" r:id="rId2"/>
    <sheet name="חישוב סטיות ריי מילולי" sheetId="4" r:id="rId3"/>
  </sheets>
  <definedNames>
    <definedName name="_xlnm._FilterDatabase" localSheetId="0" hidden="1">'ציוני גלם לאבחון'!$A$5:$A$189</definedName>
  </definedNames>
  <calcPr calcId="181029"/>
</workbook>
</file>

<file path=xl/calcChain.xml><?xml version="1.0" encoding="utf-8"?>
<calcChain xmlns="http://schemas.openxmlformats.org/spreadsheetml/2006/main">
  <c r="D34" i="1" l="1"/>
  <c r="D35" i="1"/>
  <c r="D36" i="1"/>
  <c r="D37" i="1"/>
  <c r="D38" i="1"/>
  <c r="D33" i="1"/>
  <c r="F4" i="1" l="1"/>
  <c r="D161" i="1"/>
  <c r="D160" i="1"/>
  <c r="D159" i="1"/>
  <c r="D158" i="1"/>
  <c r="D157" i="1"/>
  <c r="D156" i="1"/>
  <c r="D155" i="1"/>
  <c r="D154" i="1"/>
  <c r="D153" i="1"/>
  <c r="D152" i="1"/>
  <c r="D151" i="1"/>
  <c r="D63" i="1" l="1"/>
  <c r="D64" i="1"/>
  <c r="D65" i="1"/>
  <c r="D67" i="1"/>
  <c r="D68" i="1"/>
  <c r="D69" i="1"/>
  <c r="D70" i="1"/>
  <c r="D71" i="1"/>
  <c r="D72" i="1"/>
  <c r="D66" i="1"/>
  <c r="K4" i="1" l="1"/>
  <c r="U36" i="3" l="1"/>
  <c r="U44" i="3" l="1"/>
  <c r="U40" i="3"/>
  <c r="U34" i="3"/>
  <c r="U28" i="3"/>
  <c r="U24" i="3"/>
  <c r="U20" i="3"/>
  <c r="U12" i="3"/>
  <c r="U10" i="3"/>
  <c r="U6" i="3"/>
  <c r="U2" i="3"/>
  <c r="V45" i="3"/>
  <c r="V41" i="3"/>
  <c r="V37" i="3"/>
  <c r="V31" i="3"/>
  <c r="V29" i="3"/>
  <c r="V25" i="3"/>
  <c r="V23" i="3"/>
  <c r="V19" i="3"/>
  <c r="V15" i="3"/>
  <c r="V13" i="3"/>
  <c r="V9" i="3"/>
  <c r="V5" i="3"/>
  <c r="V1" i="3"/>
  <c r="U45" i="3"/>
  <c r="U43" i="3"/>
  <c r="U41" i="3"/>
  <c r="U39" i="3"/>
  <c r="U37" i="3"/>
  <c r="U35" i="3"/>
  <c r="U33" i="3"/>
  <c r="U31" i="3"/>
  <c r="U29" i="3"/>
  <c r="U27" i="3"/>
  <c r="U25" i="3"/>
  <c r="U23" i="3"/>
  <c r="U21" i="3"/>
  <c r="U19" i="3"/>
  <c r="U17" i="3"/>
  <c r="U15" i="3"/>
  <c r="U13" i="3"/>
  <c r="U11" i="3"/>
  <c r="U9" i="3"/>
  <c r="U7" i="3"/>
  <c r="U5" i="3"/>
  <c r="U3" i="3"/>
  <c r="U46" i="3"/>
  <c r="U42" i="3"/>
  <c r="U38" i="3"/>
  <c r="U32" i="3"/>
  <c r="U30" i="3"/>
  <c r="U26" i="3"/>
  <c r="U22" i="3"/>
  <c r="U18" i="3"/>
  <c r="U16" i="3"/>
  <c r="U14" i="3"/>
  <c r="U8" i="3"/>
  <c r="U4" i="3"/>
  <c r="U1" i="3"/>
  <c r="V43" i="3"/>
  <c r="V39" i="3"/>
  <c r="V35" i="3"/>
  <c r="V33" i="3"/>
  <c r="V27" i="3"/>
  <c r="V21" i="3"/>
  <c r="V17" i="3"/>
  <c r="V11" i="3"/>
  <c r="V7" i="3"/>
  <c r="V3" i="3"/>
  <c r="V46" i="3"/>
  <c r="V44" i="3"/>
  <c r="V42" i="3"/>
  <c r="V40" i="3"/>
  <c r="V38" i="3"/>
  <c r="V36" i="3"/>
  <c r="V34" i="3"/>
  <c r="V32" i="3"/>
  <c r="V30" i="3"/>
  <c r="V28" i="3"/>
  <c r="V26" i="3"/>
  <c r="V24" i="3"/>
  <c r="V22" i="3"/>
  <c r="V20" i="3"/>
  <c r="V18" i="3"/>
  <c r="V16" i="3"/>
  <c r="V14" i="3"/>
  <c r="V12" i="3"/>
  <c r="V10" i="3"/>
  <c r="V8" i="3"/>
  <c r="V6" i="3"/>
  <c r="V4" i="3"/>
  <c r="V2" i="3"/>
  <c r="J75" i="1"/>
  <c r="K75" i="1"/>
  <c r="J76" i="1"/>
  <c r="K76" i="1"/>
  <c r="J77" i="1"/>
  <c r="K77" i="1"/>
  <c r="J78" i="1"/>
  <c r="K78" i="1"/>
  <c r="J79" i="1"/>
  <c r="E79" i="1" s="1"/>
  <c r="K79" i="1"/>
  <c r="J80" i="1"/>
  <c r="K80" i="1"/>
  <c r="J81" i="1"/>
  <c r="E81" i="1" s="1"/>
  <c r="K81" i="1"/>
  <c r="J82" i="1"/>
  <c r="K82" i="1"/>
  <c r="J83" i="1"/>
  <c r="E83" i="1" s="1"/>
  <c r="K83" i="1"/>
  <c r="J84" i="1"/>
  <c r="K84" i="1"/>
  <c r="J85" i="1"/>
  <c r="E85" i="1" s="1"/>
  <c r="K85" i="1"/>
  <c r="J86" i="1"/>
  <c r="K86" i="1"/>
  <c r="J87" i="1"/>
  <c r="E87" i="1" s="1"/>
  <c r="K87" i="1"/>
  <c r="J88" i="1"/>
  <c r="K88" i="1"/>
  <c r="J89" i="1"/>
  <c r="E89" i="1" s="1"/>
  <c r="K89" i="1"/>
  <c r="K74" i="1"/>
  <c r="J74" i="1"/>
  <c r="K63" i="1"/>
  <c r="K64" i="1"/>
  <c r="K65" i="1"/>
  <c r="K66" i="1"/>
  <c r="K67" i="1"/>
  <c r="K68" i="1"/>
  <c r="K69" i="1"/>
  <c r="K70" i="1"/>
  <c r="K71" i="1"/>
  <c r="K72" i="1"/>
  <c r="K73" i="1"/>
  <c r="K62" i="1"/>
  <c r="D86" i="1"/>
  <c r="D87" i="1"/>
  <c r="D88" i="1"/>
  <c r="D89" i="1"/>
  <c r="D85" i="1"/>
  <c r="D84" i="1"/>
  <c r="D83" i="1"/>
  <c r="D82" i="1"/>
  <c r="D81" i="1"/>
  <c r="D80" i="1"/>
  <c r="D79" i="1"/>
  <c r="D78" i="1"/>
  <c r="D77" i="1"/>
  <c r="D76" i="1"/>
  <c r="D75" i="1"/>
  <c r="E77" i="1" l="1"/>
  <c r="E75" i="1"/>
  <c r="E88" i="1"/>
  <c r="E86" i="1"/>
  <c r="E84" i="1"/>
  <c r="E82" i="1"/>
  <c r="E80" i="1"/>
  <c r="E78" i="1"/>
  <c r="E76" i="1"/>
  <c r="D73" i="1"/>
  <c r="G1" i="1" l="1"/>
  <c r="J62" i="1" l="1"/>
  <c r="J64" i="1"/>
  <c r="E64" i="1" s="1"/>
  <c r="J65" i="1"/>
  <c r="E65" i="1" s="1"/>
  <c r="J66" i="1"/>
  <c r="E66" i="1" s="1"/>
  <c r="J67" i="1"/>
  <c r="E67" i="1" s="1"/>
  <c r="J68" i="1"/>
  <c r="E68" i="1" s="1"/>
  <c r="J69" i="1"/>
  <c r="E69" i="1" s="1"/>
  <c r="J70" i="1"/>
  <c r="E70" i="1" s="1"/>
  <c r="J71" i="1"/>
  <c r="E71" i="1" s="1"/>
  <c r="J72" i="1"/>
  <c r="E72" i="1" s="1"/>
  <c r="J73" i="1"/>
  <c r="E73" i="1" s="1"/>
  <c r="J63" i="1"/>
  <c r="E63" i="1" s="1"/>
  <c r="F1" i="1"/>
  <c r="D49" i="1" l="1"/>
  <c r="D45" i="1"/>
  <c r="D47" i="1"/>
  <c r="D46" i="1"/>
  <c r="D48" i="1"/>
  <c r="D100" i="1"/>
  <c r="D96" i="1"/>
  <c r="D92" i="1"/>
  <c r="D61" i="1"/>
  <c r="D57" i="1"/>
  <c r="D52" i="1"/>
  <c r="D40" i="1"/>
  <c r="D30" i="1"/>
  <c r="D24" i="1"/>
  <c r="D20" i="1"/>
  <c r="D16" i="1"/>
  <c r="D10" i="1"/>
  <c r="D53" i="1"/>
  <c r="D25" i="1"/>
  <c r="D99" i="1"/>
  <c r="D95" i="1"/>
  <c r="D91" i="1"/>
  <c r="D60" i="1"/>
  <c r="D55" i="1"/>
  <c r="D51" i="1"/>
  <c r="D28" i="1"/>
  <c r="D23" i="1"/>
  <c r="D19" i="1"/>
  <c r="D14" i="1"/>
  <c r="D8" i="1"/>
  <c r="D93" i="1"/>
  <c r="D58" i="1"/>
  <c r="D31" i="1"/>
  <c r="D12" i="1"/>
  <c r="D98" i="1"/>
  <c r="D94" i="1"/>
  <c r="D59" i="1"/>
  <c r="D54" i="1"/>
  <c r="D43" i="1"/>
  <c r="D27" i="1"/>
  <c r="D22" i="1"/>
  <c r="D18" i="1"/>
  <c r="D13" i="1"/>
  <c r="D9" i="1"/>
  <c r="D97" i="1"/>
  <c r="D42" i="1"/>
  <c r="D21" i="1"/>
  <c r="D17" i="1"/>
  <c r="E102" i="1"/>
  <c r="H102" i="1" s="1"/>
  <c r="E103" i="1"/>
  <c r="H103" i="1" s="1"/>
  <c r="G105" i="1"/>
  <c r="E105" i="1"/>
  <c r="H105" i="1" s="1"/>
  <c r="G104" i="1"/>
  <c r="H104" i="1"/>
  <c r="G103" i="1"/>
  <c r="G102" i="1"/>
  <c r="J6" i="4" l="1"/>
  <c r="J7" i="4"/>
  <c r="J8" i="4"/>
  <c r="J9" i="4"/>
  <c r="J10" i="4"/>
  <c r="J11" i="4"/>
  <c r="J12" i="4"/>
  <c r="J13" i="4"/>
  <c r="J14" i="4"/>
  <c r="J15" i="4"/>
  <c r="J16" i="4"/>
  <c r="J17" i="4"/>
  <c r="J18" i="4"/>
  <c r="J19" i="4"/>
  <c r="J5" i="4"/>
  <c r="B20" i="4" l="1"/>
  <c r="B108" i="1" l="1"/>
  <c r="A108" i="1" s="1"/>
  <c r="B114" i="1"/>
  <c r="A114" i="1" s="1"/>
  <c r="B116" i="1"/>
  <c r="A116" i="1" s="1"/>
  <c r="B122" i="1"/>
  <c r="A122" i="1" s="1"/>
  <c r="B124" i="1"/>
  <c r="A124" i="1" s="1"/>
  <c r="B130" i="1"/>
  <c r="A130" i="1" s="1"/>
  <c r="B132" i="1"/>
  <c r="A132" i="1" s="1"/>
  <c r="B138" i="1"/>
  <c r="A138" i="1" s="1"/>
  <c r="B140" i="1"/>
  <c r="A140" i="1" s="1"/>
  <c r="B146" i="1"/>
  <c r="A146" i="1" s="1"/>
  <c r="B148" i="1"/>
  <c r="A148" i="1" s="1"/>
  <c r="D111" i="1"/>
  <c r="E111" i="1" s="1"/>
  <c r="D117" i="1"/>
  <c r="E117" i="1" s="1"/>
  <c r="D131" i="1"/>
  <c r="E131" i="1" s="1"/>
  <c r="D133" i="1"/>
  <c r="E133" i="1" s="1"/>
  <c r="D108" i="1"/>
  <c r="E108" i="1" s="1"/>
  <c r="D110" i="1"/>
  <c r="D116" i="1"/>
  <c r="D124" i="1"/>
  <c r="E124" i="1" s="1"/>
  <c r="D134" i="1"/>
  <c r="E134" i="1" s="1"/>
  <c r="B113" i="1"/>
  <c r="A113" i="1" s="1"/>
  <c r="B129" i="1"/>
  <c r="A129" i="1" s="1"/>
  <c r="E110" i="1" l="1"/>
  <c r="H110" i="1" s="1"/>
  <c r="E116" i="1"/>
  <c r="H116" i="1" s="1"/>
  <c r="D148" i="1"/>
  <c r="H108" i="1"/>
  <c r="D132" i="1"/>
  <c r="E132" i="1" s="1"/>
  <c r="H133" i="1"/>
  <c r="H117" i="1"/>
  <c r="H134" i="1"/>
  <c r="B127" i="1"/>
  <c r="A127" i="1" s="1"/>
  <c r="H131" i="1"/>
  <c r="H124" i="1"/>
  <c r="D140" i="1"/>
  <c r="E140" i="1" s="1"/>
  <c r="H111" i="1"/>
  <c r="B120" i="1"/>
  <c r="A120" i="1" s="1"/>
  <c r="D121" i="1"/>
  <c r="E121" i="1" s="1"/>
  <c r="D118" i="1"/>
  <c r="E118" i="1" s="1"/>
  <c r="D149" i="1"/>
  <c r="E149" i="1" s="1"/>
  <c r="B149" i="1"/>
  <c r="A149" i="1" s="1"/>
  <c r="D146" i="1"/>
  <c r="E146" i="1" s="1"/>
  <c r="D147" i="1"/>
  <c r="E147" i="1" s="1"/>
  <c r="B144" i="1"/>
  <c r="A144" i="1" s="1"/>
  <c r="B147" i="1"/>
  <c r="A147" i="1" s="1"/>
  <c r="D144" i="1"/>
  <c r="E144" i="1" s="1"/>
  <c r="B142" i="1"/>
  <c r="A142" i="1" s="1"/>
  <c r="D143" i="1"/>
  <c r="E143" i="1" s="1"/>
  <c r="B145" i="1"/>
  <c r="A145" i="1" s="1"/>
  <c r="D142" i="1"/>
  <c r="E142" i="1" s="1"/>
  <c r="D126" i="1"/>
  <c r="E126" i="1" s="1"/>
  <c r="D145" i="1"/>
  <c r="E145" i="1" s="1"/>
  <c r="B143" i="1"/>
  <c r="A143" i="1" s="1"/>
  <c r="B137" i="1"/>
  <c r="A137" i="1" s="1"/>
  <c r="B128" i="1"/>
  <c r="A128" i="1" s="1"/>
  <c r="D139" i="1"/>
  <c r="E139" i="1" s="1"/>
  <c r="B119" i="1"/>
  <c r="A119" i="1" s="1"/>
  <c r="D109" i="1"/>
  <c r="D135" i="1"/>
  <c r="E135" i="1" s="1"/>
  <c r="D115" i="1"/>
  <c r="B141" i="1"/>
  <c r="A141" i="1" s="1"/>
  <c r="B133" i="1"/>
  <c r="A133" i="1" s="1"/>
  <c r="B125" i="1"/>
  <c r="A125" i="1" s="1"/>
  <c r="B117" i="1"/>
  <c r="A117" i="1" s="1"/>
  <c r="B109" i="1"/>
  <c r="A109" i="1" s="1"/>
  <c r="D119" i="1"/>
  <c r="E119" i="1" s="1"/>
  <c r="D138" i="1"/>
  <c r="E138" i="1" s="1"/>
  <c r="D130" i="1"/>
  <c r="E130" i="1" s="1"/>
  <c r="D122" i="1"/>
  <c r="E122" i="1" s="1"/>
  <c r="D114" i="1"/>
  <c r="E114" i="1" s="1"/>
  <c r="D127" i="1"/>
  <c r="E127" i="1" s="1"/>
  <c r="B136" i="1"/>
  <c r="A136" i="1" s="1"/>
  <c r="B112" i="1"/>
  <c r="A112" i="1" s="1"/>
  <c r="B121" i="1"/>
  <c r="A121" i="1" s="1"/>
  <c r="D137" i="1"/>
  <c r="E137" i="1" s="1"/>
  <c r="D129" i="1"/>
  <c r="E129" i="1" s="1"/>
  <c r="D113" i="1"/>
  <c r="E113" i="1" s="1"/>
  <c r="B139" i="1"/>
  <c r="A139" i="1" s="1"/>
  <c r="B131" i="1"/>
  <c r="A131" i="1" s="1"/>
  <c r="B123" i="1"/>
  <c r="A123" i="1" s="1"/>
  <c r="B115" i="1"/>
  <c r="A115" i="1" s="1"/>
  <c r="D136" i="1"/>
  <c r="E136" i="1" s="1"/>
  <c r="D128" i="1"/>
  <c r="E128" i="1" s="1"/>
  <c r="D120" i="1"/>
  <c r="E120" i="1" s="1"/>
  <c r="D112" i="1"/>
  <c r="E112" i="1" s="1"/>
  <c r="D141" i="1"/>
  <c r="E141" i="1" s="1"/>
  <c r="D123" i="1"/>
  <c r="E123" i="1" s="1"/>
  <c r="B134" i="1"/>
  <c r="A134" i="1" s="1"/>
  <c r="B126" i="1"/>
  <c r="A126" i="1" s="1"/>
  <c r="B118" i="1"/>
  <c r="A118" i="1" s="1"/>
  <c r="B110" i="1"/>
  <c r="A110" i="1" s="1"/>
  <c r="B107" i="1"/>
  <c r="A107" i="1" s="1"/>
  <c r="D125" i="1"/>
  <c r="E125" i="1" s="1"/>
  <c r="B135" i="1"/>
  <c r="A135" i="1" s="1"/>
  <c r="B111" i="1"/>
  <c r="A111" i="1" s="1"/>
  <c r="D107" i="1"/>
  <c r="G107" i="1" l="1"/>
  <c r="G109" i="1"/>
  <c r="G110" i="1" s="1"/>
  <c r="E107" i="1"/>
  <c r="H107" i="1" s="1"/>
  <c r="G111" i="1"/>
  <c r="G112" i="1" s="1"/>
  <c r="E109" i="1"/>
  <c r="H109" i="1" s="1"/>
  <c r="E115" i="1"/>
  <c r="H115" i="1" s="1"/>
  <c r="E148" i="1"/>
  <c r="H148" i="1" s="1"/>
  <c r="H123" i="1"/>
  <c r="H128" i="1"/>
  <c r="H137" i="1"/>
  <c r="H127" i="1"/>
  <c r="H138" i="1"/>
  <c r="H135" i="1"/>
  <c r="H126" i="1"/>
  <c r="H147" i="1"/>
  <c r="H118" i="1"/>
  <c r="H141" i="1"/>
  <c r="H142" i="1"/>
  <c r="H144" i="1"/>
  <c r="H146" i="1"/>
  <c r="H121" i="1"/>
  <c r="H136" i="1"/>
  <c r="H114" i="1"/>
  <c r="H119" i="1"/>
  <c r="H125" i="1"/>
  <c r="H112" i="1"/>
  <c r="H113" i="1"/>
  <c r="H122" i="1"/>
  <c r="H120" i="1"/>
  <c r="H129" i="1"/>
  <c r="H130" i="1"/>
  <c r="H139" i="1"/>
  <c r="H145" i="1"/>
  <c r="H143" i="1"/>
  <c r="H149" i="1"/>
  <c r="H140" i="1"/>
  <c r="H132" i="1"/>
  <c r="G113" i="1"/>
  <c r="G114" i="1" s="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 r="G136" i="1" s="1"/>
  <c r="G137" i="1" s="1"/>
  <c r="G138" i="1" s="1"/>
  <c r="G139" i="1" s="1"/>
  <c r="G140" i="1" s="1"/>
  <c r="G141" i="1" s="1"/>
  <c r="G142" i="1" s="1"/>
  <c r="G143" i="1" s="1"/>
  <c r="G144" i="1" s="1"/>
  <c r="G145" i="1" s="1"/>
  <c r="G146" i="1" s="1"/>
  <c r="G147" i="1" s="1"/>
  <c r="G148" i="1" s="1"/>
  <c r="G149" i="1" s="1"/>
  <c r="G108" i="1"/>
</calcChain>
</file>

<file path=xl/sharedStrings.xml><?xml version="1.0" encoding="utf-8"?>
<sst xmlns="http://schemas.openxmlformats.org/spreadsheetml/2006/main" count="873" uniqueCount="264">
  <si>
    <t>מין:</t>
  </si>
  <si>
    <t>גן/כיתה/מסגרת אחרת</t>
  </si>
  <si>
    <t>גיל</t>
  </si>
  <si>
    <t>שם מאבחן/ת:</t>
  </si>
  <si>
    <t>ג</t>
  </si>
  <si>
    <t>יחידות</t>
  </si>
  <si>
    <t>ציון גלם</t>
  </si>
  <si>
    <t>גיל נורמות "מ"</t>
  </si>
  <si>
    <t>"עד"</t>
  </si>
  <si>
    <t>שטף שפתי פונמי</t>
  </si>
  <si>
    <t>ב'</t>
  </si>
  <si>
    <t>ג'</t>
  </si>
  <si>
    <t>ש'</t>
  </si>
  <si>
    <t>שטף שפתי סמנטי</t>
  </si>
  <si>
    <t>בע"ח</t>
  </si>
  <si>
    <t>פירות וירקות</t>
  </si>
  <si>
    <t>כלי רכב</t>
  </si>
  <si>
    <t>ריי מילולי REY AVLT</t>
  </si>
  <si>
    <t>רשימה מקורית</t>
  </si>
  <si>
    <t>תוף</t>
  </si>
  <si>
    <t>וילון</t>
  </si>
  <si>
    <t>פעמון</t>
  </si>
  <si>
    <t>קפה</t>
  </si>
  <si>
    <t>בית ספר</t>
  </si>
  <si>
    <t>הורה</t>
  </si>
  <si>
    <t>ירח</t>
  </si>
  <si>
    <t>זיכרון מושהה</t>
  </si>
  <si>
    <t>גן</t>
  </si>
  <si>
    <t xml:space="preserve">זיהוי </t>
  </si>
  <si>
    <t>כובע</t>
  </si>
  <si>
    <t>זכירת הרצף - סכום סטיות</t>
  </si>
  <si>
    <t>חקלאי</t>
  </si>
  <si>
    <t>יהלום</t>
  </si>
  <si>
    <t>אף</t>
  </si>
  <si>
    <t>תרנגול</t>
  </si>
  <si>
    <t>טעויות</t>
  </si>
  <si>
    <t>צבע</t>
  </si>
  <si>
    <t>בית</t>
  </si>
  <si>
    <t>נהר</t>
  </si>
  <si>
    <t>ביטול ספרות Number Canceling</t>
  </si>
  <si>
    <t>איתור סימנים WISC-III</t>
  </si>
  <si>
    <t>מסלולים Trail Making</t>
  </si>
  <si>
    <t>ריי חזותי REY RCFT</t>
  </si>
  <si>
    <t>בנדר Bender-II</t>
  </si>
  <si>
    <t>ציון העתקה</t>
  </si>
  <si>
    <t>ציון זכירה</t>
  </si>
  <si>
    <t>כמות זכירה</t>
  </si>
  <si>
    <t>ידיעות כלליות</t>
  </si>
  <si>
    <t>צד שווה</t>
  </si>
  <si>
    <t>חשבון</t>
  </si>
  <si>
    <t>אוצר מילים</t>
  </si>
  <si>
    <t>הבנה</t>
  </si>
  <si>
    <t>(זכירת ספרות)</t>
  </si>
  <si>
    <t>השלמת תמונות</t>
  </si>
  <si>
    <t>סידור תמונות</t>
  </si>
  <si>
    <t>סידור קוביות</t>
  </si>
  <si>
    <t>הרכבת עצמים</t>
  </si>
  <si>
    <t>קידוד</t>
  </si>
  <si>
    <t>זכירת סיפורים CMS</t>
  </si>
  <si>
    <t>זכירה מיידית פרטים 1</t>
  </si>
  <si>
    <t>זכירה מיידית פרטים 2</t>
  </si>
  <si>
    <t>זכירה מאוחרת פרטים 1</t>
  </si>
  <si>
    <t>זכירה מאוחרת פרטים 2</t>
  </si>
  <si>
    <t>זכירה מיידית רעיוני 1</t>
  </si>
  <si>
    <t>זכירה מיידית רעיוני 2</t>
  </si>
  <si>
    <t>זכירה מאוחרת רעיוני 1</t>
  </si>
  <si>
    <t>זכירה מאוחרת רעיוני 2</t>
  </si>
  <si>
    <t>זיהוי 1</t>
  </si>
  <si>
    <t>זיהוי 2</t>
  </si>
  <si>
    <t>א-ת</t>
  </si>
  <si>
    <t>מס' שניות</t>
  </si>
  <si>
    <t>מס' שגיאות</t>
  </si>
  <si>
    <t>מס' מילים</t>
  </si>
  <si>
    <t>ציון</t>
  </si>
  <si>
    <t>ב</t>
  </si>
  <si>
    <t>ד</t>
  </si>
  <si>
    <t>ה</t>
  </si>
  <si>
    <t>ו</t>
  </si>
  <si>
    <t>רשימת כיתות</t>
  </si>
  <si>
    <t>א</t>
  </si>
  <si>
    <t>לא ניתן</t>
  </si>
  <si>
    <t>ז</t>
  </si>
  <si>
    <t>ח</t>
  </si>
  <si>
    <t>ט</t>
  </si>
  <si>
    <t>י</t>
  </si>
  <si>
    <t>יא</t>
  </si>
  <si>
    <t>יב</t>
  </si>
  <si>
    <t>יג</t>
  </si>
  <si>
    <t>יד</t>
  </si>
  <si>
    <t>כיתה לא-ת</t>
  </si>
  <si>
    <t>WISC-R-95</t>
  </si>
  <si>
    <t xml:space="preserve">1.1 קריאה בהקשר- טקסט סיפורי "חברה חדשה" </t>
  </si>
  <si>
    <t xml:space="preserve">1.3 קריאה בהקשר- טקסט סיפורי "הסוד" </t>
  </si>
  <si>
    <t xml:space="preserve">1.5 קריאה בהקשר- טקסט סיפורי "סיפור מיוחד" </t>
  </si>
  <si>
    <t xml:space="preserve">1.2 קריאה בהקשר- טקסט סיפורי "בתיאבון" </t>
  </si>
  <si>
    <t xml:space="preserve">1.4 קריאה בהקשר- טקסט מידע "שעוני גוף" </t>
  </si>
  <si>
    <t xml:space="preserve">1.6 קריאה בהקשר- טקסט מידע "מעטפת האוויר" </t>
  </si>
  <si>
    <t xml:space="preserve">2 קריאת מילים בודדות </t>
  </si>
  <si>
    <t xml:space="preserve">3.1 קריאת מילות תפל </t>
  </si>
  <si>
    <t xml:space="preserve">3.2 קריאת עיצורים בודדים וצירופי עיצורים ותנועות </t>
  </si>
  <si>
    <t xml:space="preserve">4.1 קריאה בהקשר- טקסט מנוקד: רמה 1 "שי לא היה פחדן" </t>
  </si>
  <si>
    <t xml:space="preserve">4.4 קריאה בהקשר- טקסט מנוקד: רמה 2 "עשרים תלמידים" </t>
  </si>
  <si>
    <t xml:space="preserve">4.2 קריאה בהקשר- טקסט לא מנוקד: רמה 1 "לפעמים כשהיה שי" </t>
  </si>
  <si>
    <t xml:space="preserve">4.5 קריאה בהקשר- טקסט לא מנוקד: רמה 2 "היה יום חורף קר" </t>
  </si>
  <si>
    <t xml:space="preserve">4.3 השפעת ההקשר על קריאת מילים בודדות- רמה 1 </t>
  </si>
  <si>
    <t xml:space="preserve">4.6 השפעת ההקשר על קריאת מילים בודדות- רמה 2 </t>
  </si>
  <si>
    <t xml:space="preserve">5.1 זיהוי תבניות כתיב </t>
  </si>
  <si>
    <t xml:space="preserve">5.2.3 הכתבה של טקסט לכיתות ב, ג </t>
  </si>
  <si>
    <t xml:space="preserve">5.2.4 הכתבה של טקסט לכיתות ד,ה,ו </t>
  </si>
  <si>
    <t xml:space="preserve">8.1 שיום אוטומטי מהיר של ספרות RAN-N </t>
  </si>
  <si>
    <t xml:space="preserve">8.2 שיום אוטומטי מהיר של אותיות RAN-L </t>
  </si>
  <si>
    <t xml:space="preserve">8.3 שיום אוטומטי מהיר של עצמים RAN-O </t>
  </si>
  <si>
    <t xml:space="preserve">5.2.1 כתיב- מילות תפקוד/פונקציה </t>
  </si>
  <si>
    <t xml:space="preserve">5.2.2 כתיב- מילות תוכן </t>
  </si>
  <si>
    <t xml:space="preserve">6 ערנות מורפו-תחבירית: גזירה והטייה של מילים בעלות משמעות- רמת זיהוי ורמת הפקה </t>
  </si>
  <si>
    <t xml:space="preserve">7 ערנות תחבירית- מבחן אזכורים </t>
  </si>
  <si>
    <t xml:space="preserve">9.1 בידוד פונמה ראשונה במילה </t>
  </si>
  <si>
    <t xml:space="preserve">9.2 בידוד פונמה אחרונה במילה </t>
  </si>
  <si>
    <t xml:space="preserve">9.3 פירוק מילה לפונמות </t>
  </si>
  <si>
    <t xml:space="preserve">9.4 מיזוג פונמות למילה </t>
  </si>
  <si>
    <t xml:space="preserve">9.5 השמטה של הברה ממילה </t>
  </si>
  <si>
    <t xml:space="preserve">9.6 השמטה של פונמה ממילה </t>
  </si>
  <si>
    <t xml:space="preserve">10.1 שחזור סיפור באמצעות שאלות </t>
  </si>
  <si>
    <t xml:space="preserve">10.2 זיכרון פעיל- חזרה ברצף על מילים שהנבחן השלים </t>
  </si>
  <si>
    <t xml:space="preserve">8.5 שטף מילולי </t>
  </si>
  <si>
    <t>מחצית (אם רלוונטי)</t>
  </si>
  <si>
    <t>פער:</t>
  </si>
  <si>
    <t>(לחץ כאן לכלי עזר לחישוב סטיות)</t>
  </si>
  <si>
    <t>כלי עזר לחישוב סטיות - ריי מילולי העברה 10</t>
  </si>
  <si>
    <t>לחץ כאן לחזרה לטבלת ציוני הגלם</t>
  </si>
  <si>
    <t>בטריה</t>
  </si>
  <si>
    <t>תת מבחן</t>
  </si>
  <si>
    <t>העברה ראשונה</t>
  </si>
  <si>
    <t>העברה שניה</t>
  </si>
  <si>
    <t>העברה שלישית</t>
  </si>
  <si>
    <t>העברה רביעית</t>
  </si>
  <si>
    <t>העברה חמישית</t>
  </si>
  <si>
    <t>העברה שישית (רשימה ב')</t>
  </si>
  <si>
    <t>זמן בשניות</t>
  </si>
  <si>
    <t>זמן בשניות (8)</t>
  </si>
  <si>
    <t>העברה שביעית (רשימה א')</t>
  </si>
  <si>
    <t xml:space="preserve">8.4 שיום אוטומטי מהיר של קטגוריות מתחלפות RAS </t>
  </si>
  <si>
    <t>בחר/י, על ידי לחיצה על החץ שליד המילה "בטריה", את בטריות האבחון שהועברו</t>
  </si>
  <si>
    <t>הכנס את סדר המילים כפי שהילד/ה זכר/ה</t>
  </si>
  <si>
    <t>הפסיק/ה עצמאית</t>
  </si>
  <si>
    <t>הפסקה ב2 דק'</t>
  </si>
  <si>
    <t>מטלה הושלמה</t>
  </si>
  <si>
    <t>אם מטלה הופסקה, בחר/י אפשרות מתאימה</t>
  </si>
  <si>
    <t>נ</t>
  </si>
  <si>
    <t>בחר מין:</t>
  </si>
  <si>
    <t>שיום מהיר RAN</t>
  </si>
  <si>
    <t>(אם לא בוצע במסגרת א-ת)</t>
  </si>
  <si>
    <t>ספרות</t>
  </si>
  <si>
    <t>אותיות</t>
  </si>
  <si>
    <t>עצמים</t>
  </si>
  <si>
    <t>קטגוריות מתחלפות</t>
  </si>
  <si>
    <t>תאריך לידה DD-MM-YY</t>
  </si>
  <si>
    <t>תאריך אבחון DD-MM-YY</t>
  </si>
  <si>
    <t>גן טט"ח</t>
  </si>
  <si>
    <t>גן ט"ח</t>
  </si>
  <si>
    <t>גן חובה</t>
  </si>
  <si>
    <t>אחר (פרט)</t>
  </si>
  <si>
    <t>בחר:</t>
  </si>
  <si>
    <t>המבחנים חושבו אוטומטית לפי כיתה ותאריך. לבחירה ידנית של הכיתה להעברה בחר  --&gt;</t>
  </si>
  <si>
    <t>בחר ידנית</t>
  </si>
  <si>
    <t>IQ מילולי</t>
  </si>
  <si>
    <t>IQ ביצועי</t>
  </si>
  <si>
    <t>IQ כללי</t>
  </si>
  <si>
    <t>*אם אינכם מעוניינים שציוני האינטיליגנציה יופיעו בטבלאות הדיווח, השמיטו נתון זה</t>
  </si>
  <si>
    <t>ציוני תקן</t>
  </si>
  <si>
    <t>ציוני גלם</t>
  </si>
  <si>
    <t>זמן בשנית - מספרים</t>
  </si>
  <si>
    <t>זמן בשניות - מעורב</t>
  </si>
  <si>
    <t>זמן העתקה בשניות</t>
  </si>
  <si>
    <t>ציון זיכרון מיידי</t>
  </si>
  <si>
    <t>ציון זיכרון מושהה</t>
  </si>
  <si>
    <t xml:space="preserve">ציון זיהוי </t>
  </si>
  <si>
    <t>זמן זכירה בשניות</t>
  </si>
  <si>
    <r>
      <rPr>
        <b/>
        <sz val="10"/>
        <color theme="1"/>
        <rFont val="Calibri"/>
        <family val="2"/>
        <scheme val="minor"/>
      </rPr>
      <t>מקף</t>
    </r>
    <r>
      <rPr>
        <sz val="10"/>
        <color theme="1"/>
        <rFont val="Calibri"/>
        <family val="2"/>
        <scheme val="minor"/>
      </rPr>
      <t xml:space="preserve"> בין חלקי התאריך!</t>
    </r>
  </si>
  <si>
    <t>WISC-4</t>
  </si>
  <si>
    <t>זכירת ספרות</t>
  </si>
  <si>
    <t>מושגים חזותיים</t>
  </si>
  <si>
    <t>סדרות א"מ</t>
  </si>
  <si>
    <t>מטריצות</t>
  </si>
  <si>
    <t>איתור סימנים</t>
  </si>
  <si>
    <t>השלמות תמונות</t>
  </si>
  <si>
    <t>פסילה</t>
  </si>
  <si>
    <t>ידיעות</t>
  </si>
  <si>
    <t>היסק מילולי</t>
  </si>
  <si>
    <t>אינדקס ה"מ</t>
  </si>
  <si>
    <t>אינדקס ה"ת</t>
  </si>
  <si>
    <t>אינדקס ז"ע</t>
  </si>
  <si>
    <t>אינדקס מ"ע</t>
  </si>
  <si>
    <t>מנת משכל כוללת</t>
  </si>
  <si>
    <t>--</t>
  </si>
  <si>
    <t>לאבחן</t>
  </si>
  <si>
    <t>באמצעות</t>
  </si>
  <si>
    <t>מבחן א-ת</t>
  </si>
  <si>
    <t>כיתה ב'</t>
  </si>
  <si>
    <t>לפני חודש</t>
  </si>
  <si>
    <t xml:space="preserve">מרץ של </t>
  </si>
  <si>
    <t>ציוני התקן למבחני ווכסלר אינם מחושבים אוטומטית בשלב זה (כן מוכנסים לטבלאות הדיווח ולפירוט הCHC). יש להזין הן ציוני גלם והן ציוני תקן</t>
  </si>
  <si>
    <t>כתובת אימייל המנוי:</t>
  </si>
  <si>
    <t>CTMT</t>
  </si>
  <si>
    <t>זמן בשניות - CTMT1</t>
  </si>
  <si>
    <t>זמן בשניות - CTMT2</t>
  </si>
  <si>
    <t>זמן בשניות - CTMT3</t>
  </si>
  <si>
    <t>זמן בשניות - CTMT4</t>
  </si>
  <si>
    <t>זמן בשניות - CTMT5</t>
  </si>
  <si>
    <t>כתובת אימייל משנית:</t>
  </si>
  <si>
    <t>מסלו"ל</t>
  </si>
  <si>
    <t>שיום מהיר</t>
  </si>
  <si>
    <t>השחלת חרוזים</t>
  </si>
  <si>
    <t>קריאה בדקה</t>
  </si>
  <si>
    <t>שווי משקל</t>
  </si>
  <si>
    <t>הפרדה פונמית</t>
  </si>
  <si>
    <t>איות ב2 דקות</t>
  </si>
  <si>
    <t>מילות תפל</t>
  </si>
  <si>
    <t>כתיבה בדקה</t>
  </si>
  <si>
    <t>שטף מילולי</t>
  </si>
  <si>
    <t>שטף סמנטי</t>
  </si>
  <si>
    <t>זמן בשניות (5,3)</t>
  </si>
  <si>
    <t>(סימון מספרים שגויים)</t>
  </si>
  <si>
    <t>(פספוס מספרי מטרה)</t>
  </si>
  <si>
    <t>מספר טעויות הוספה (8)</t>
  </si>
  <si>
    <t>מספר טעויות השמטה (8)</t>
  </si>
  <si>
    <t>מספר טעויות הוספה (5,3)</t>
  </si>
  <si>
    <t>מספר טעויות השמטה (5,3)</t>
  </si>
  <si>
    <t>אי"ג</t>
  </si>
  <si>
    <t>ניקוד ב2 דקות</t>
  </si>
  <si>
    <t>וודקוק ג'ונסון 3</t>
  </si>
  <si>
    <t>ציון תקן</t>
  </si>
  <si>
    <t xml:space="preserve">אחוזון </t>
  </si>
  <si>
    <t>רווח בר סמך</t>
  </si>
  <si>
    <t>מבחן 1 (א'-ד'): הבנה מילולית</t>
  </si>
  <si>
    <t>מבחן 2: למידה חזותית-שמיעתית</t>
  </si>
  <si>
    <t>מבחן 3: עיבוד מרחבי</t>
  </si>
  <si>
    <t>מבחן 4: מיזוג צלילים</t>
  </si>
  <si>
    <t>מבחן 5: יצירת כללים</t>
  </si>
  <si>
    <t>מבחן 6: התאמה חזותית</t>
  </si>
  <si>
    <t>מבחן 7: זכירת מילים</t>
  </si>
  <si>
    <t>מבחן 8: ידע כללי</t>
  </si>
  <si>
    <t>מבחן 9: שטף סמנטי</t>
  </si>
  <si>
    <t>מבחן 10: זיהוי ציורים</t>
  </si>
  <si>
    <t>מבחן 11: מילים לא שלמות</t>
  </si>
  <si>
    <t>מבחן 12: אנליזה - סינתזה</t>
  </si>
  <si>
    <t>מבחן 13: מהירות החלטה</t>
  </si>
  <si>
    <t>מבחן 14: זכירת ספרות לאחור</t>
  </si>
  <si>
    <t>מנת משכל כוללת – מדד מקוצר (מבחנים 1-7)</t>
  </si>
  <si>
    <t>מנת משכל כוללת (מבחנים 1-14)</t>
  </si>
  <si>
    <t>מבחן 15: זכירת שמות</t>
  </si>
  <si>
    <t>מבחן 16: תכנון</t>
  </si>
  <si>
    <t>מבחן 17: קשב שמיעתי</t>
  </si>
  <si>
    <t>מבחן 18: סדרות מספרים</t>
  </si>
  <si>
    <t>מבחן 19: איתור ציורים מהיר</t>
  </si>
  <si>
    <t>מבחן 20: זיכרון עבודה שמיעתי</t>
  </si>
  <si>
    <t>מבחן 21: שיום תמונות מהיר</t>
  </si>
  <si>
    <t>מבחן 22: סיבוב עצמים</t>
  </si>
  <si>
    <t>מבחן 23: זכירת שמות – מושהית</t>
  </si>
  <si>
    <t>להזנת הציונים בדרך קלה ומהירה, אפשר לעשות "העתק הדבק" מהתוכנה של הוודקוק ג'ונסון</t>
  </si>
  <si>
    <t>שימו לב להעתיק רק את טבלאות הציונים הרלוונטיים</t>
  </si>
  <si>
    <t>אין צורך להעתיק מבחנים שלא העברתם ובהם מופיע כיתוב N/A</t>
  </si>
  <si>
    <t>לצורך הנוחות, ניתן ומומלץ להדביק ערכים בלבד או בפורמט היעד</t>
  </si>
  <si>
    <t>שם הנבדק/ת (מומלץ שם בדוי):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</si>
</sst>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5" x14ac:knownFonts="1">
    <font>
      <sz val="11"/>
      <color theme="1"/>
      <name val="Calibri"/>
      <family val="2"/>
      <scheme val="minor"/>
    </font>
    <font>
      <sz val="10"/>
      <name val="Arial"/>
      <family val="2"/>
    </font>
    <font>
      <sz val="10"/>
      <name val="Arial"/>
      <family val="2"/>
    </font>
    <font>
      <sz val="10"/>
      <color indexed="8"/>
      <name val="Arial"/>
      <family val="2"/>
    </font>
    <font>
      <b/>
      <sz val="11"/>
      <color theme="1"/>
      <name val="Calibri"/>
      <family val="2"/>
      <scheme val="minor"/>
    </font>
    <font>
      <u/>
      <sz val="11"/>
      <color theme="10"/>
      <name val="Calibri"/>
      <family val="2"/>
      <scheme val="minor"/>
    </font>
    <font>
      <b/>
      <u/>
      <sz val="16"/>
      <color theme="1"/>
      <name val="Calibri"/>
      <family val="2"/>
      <scheme val="minor"/>
    </font>
    <font>
      <b/>
      <i/>
      <sz val="11"/>
      <color indexed="8"/>
      <name val="Arial"/>
      <family val="2"/>
    </font>
    <font>
      <b/>
      <sz val="10"/>
      <name val="Arial"/>
      <family val="2"/>
    </font>
    <font>
      <b/>
      <sz val="14"/>
      <name val="Arial"/>
      <family val="2"/>
    </font>
    <font>
      <sz val="10"/>
      <color theme="1"/>
      <name val="Calibri"/>
      <family val="2"/>
      <scheme val="minor"/>
    </font>
    <font>
      <b/>
      <sz val="11"/>
      <name val="Arial"/>
      <family val="2"/>
    </font>
    <font>
      <b/>
      <sz val="10"/>
      <color theme="1"/>
      <name val="Calibri"/>
      <family val="2"/>
      <scheme val="minor"/>
    </font>
    <font>
      <sz val="10"/>
      <color rgb="FFF8F8F8"/>
      <name val="Arial"/>
      <family val="2"/>
    </font>
    <font>
      <sz val="8"/>
      <color rgb="FFFF0000"/>
      <name val="Arial"/>
      <family val="2"/>
    </font>
    <font>
      <sz val="10"/>
      <color rgb="FFFF0000"/>
      <name val="Calibri"/>
      <family val="2"/>
      <scheme val="minor"/>
    </font>
    <font>
      <sz val="8"/>
      <color theme="1"/>
      <name val="Calibri"/>
      <family val="2"/>
      <scheme val="minor"/>
    </font>
    <font>
      <sz val="10"/>
      <color rgb="FFFF0000"/>
      <name val="Arial"/>
      <family val="2"/>
    </font>
    <font>
      <b/>
      <sz val="10"/>
      <color rgb="FFFF0000"/>
      <name val="Arial"/>
      <family val="2"/>
    </font>
    <font>
      <sz val="10"/>
      <color theme="0"/>
      <name val="Calibri"/>
      <family val="2"/>
      <scheme val="minor"/>
    </font>
    <font>
      <b/>
      <sz val="8"/>
      <color rgb="FFFF0000"/>
      <name val="Arial"/>
      <family val="2"/>
    </font>
    <font>
      <b/>
      <sz val="11"/>
      <color rgb="FFFF0000"/>
      <name val="Calibri"/>
      <family val="2"/>
      <scheme val="minor"/>
    </font>
    <font>
      <sz val="9"/>
      <color theme="1"/>
      <name val="Calibri"/>
      <family val="2"/>
      <scheme val="minor"/>
    </font>
    <font>
      <b/>
      <sz val="12"/>
      <name val="Arial"/>
      <family val="2"/>
    </font>
    <font>
      <sz val="8"/>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F8F8F8"/>
        <bgColor indexed="64"/>
      </patternFill>
    </fill>
    <fill>
      <patternFill patternType="gray0625">
        <bgColor rgb="FFF8F8F8"/>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double">
        <color auto="1"/>
      </bottom>
      <diagonal/>
    </border>
    <border>
      <left/>
      <right/>
      <top style="thin">
        <color indexed="64"/>
      </top>
      <bottom style="medium">
        <color indexed="64"/>
      </bottom>
      <diagonal/>
    </border>
    <border>
      <left style="dashed">
        <color auto="1"/>
      </left>
      <right style="dashed">
        <color auto="1"/>
      </right>
      <top/>
      <bottom style="double">
        <color auto="1"/>
      </bottom>
      <diagonal/>
    </border>
    <border>
      <left style="dashed">
        <color auto="1"/>
      </left>
      <right style="dashed">
        <color auto="1"/>
      </right>
      <top/>
      <bottom/>
      <diagonal/>
    </border>
    <border>
      <left style="dashed">
        <color auto="1"/>
      </left>
      <right/>
      <top/>
      <bottom style="double">
        <color auto="1"/>
      </bottom>
      <diagonal/>
    </border>
    <border>
      <left/>
      <right style="dashed">
        <color auto="1"/>
      </right>
      <top/>
      <bottom style="double">
        <color auto="1"/>
      </bottom>
      <diagonal/>
    </border>
    <border>
      <left/>
      <right/>
      <top style="double">
        <color auto="1"/>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0" fontId="1" fillId="0" borderId="0"/>
    <xf numFmtId="164" fontId="1" fillId="0" borderId="0" applyFont="0" applyFill="0" applyBorder="0" applyAlignment="0" applyProtection="0"/>
    <xf numFmtId="0" fontId="2" fillId="0" borderId="0"/>
    <xf numFmtId="0" fontId="5" fillId="0" borderId="0" applyNumberFormat="0" applyFill="0" applyBorder="0" applyAlignment="0" applyProtection="0"/>
  </cellStyleXfs>
  <cellXfs count="110">
    <xf numFmtId="0" fontId="0" fillId="0" borderId="0" xfId="0"/>
    <xf numFmtId="0" fontId="1" fillId="0" borderId="0" xfId="1"/>
    <xf numFmtId="0" fontId="3" fillId="0" borderId="0" xfId="1" applyFont="1"/>
    <xf numFmtId="0" fontId="1" fillId="0" borderId="0" xfId="1" applyAlignment="1">
      <alignment horizontal="right" readingOrder="2"/>
    </xf>
    <xf numFmtId="0" fontId="0" fillId="0" borderId="0" xfId="0" applyAlignment="1">
      <alignment horizontal="right" readingOrder="2"/>
    </xf>
    <xf numFmtId="0" fontId="2" fillId="0" borderId="1" xfId="1" applyFont="1" applyBorder="1" applyAlignment="1">
      <alignment horizontal="right" readingOrder="2"/>
    </xf>
    <xf numFmtId="0" fontId="2" fillId="0" borderId="0" xfId="1" applyFont="1" applyAlignment="1">
      <alignment horizontal="right" readingOrder="2"/>
    </xf>
    <xf numFmtId="0" fontId="6" fillId="0" borderId="0" xfId="0" applyFont="1"/>
    <xf numFmtId="0" fontId="0" fillId="0" borderId="2" xfId="0" applyBorder="1"/>
    <xf numFmtId="0" fontId="3" fillId="0" borderId="2" xfId="1" applyFont="1" applyBorder="1"/>
    <xf numFmtId="0" fontId="0" fillId="0" borderId="3" xfId="0" applyBorder="1"/>
    <xf numFmtId="0" fontId="3" fillId="0" borderId="3" xfId="1" applyFont="1" applyBorder="1"/>
    <xf numFmtId="0" fontId="7" fillId="0" borderId="0" xfId="1" applyFont="1"/>
    <xf numFmtId="0" fontId="7" fillId="0" borderId="0" xfId="1" applyFont="1" applyAlignment="1">
      <alignment vertical="top" wrapText="1"/>
    </xf>
    <xf numFmtId="0" fontId="8" fillId="2" borderId="9" xfId="1" applyFont="1" applyFill="1" applyBorder="1" applyAlignment="1">
      <alignment horizontal="right" vertical="top" wrapText="1"/>
    </xf>
    <xf numFmtId="0" fontId="8" fillId="2" borderId="9" xfId="1" applyFont="1" applyFill="1" applyBorder="1" applyAlignment="1">
      <alignment horizontal="right" vertical="top" wrapText="1" readingOrder="2"/>
    </xf>
    <xf numFmtId="0" fontId="8" fillId="0" borderId="0" xfId="1" applyFont="1" applyAlignment="1">
      <alignment horizontal="right" vertical="top" wrapText="1"/>
    </xf>
    <xf numFmtId="0" fontId="10" fillId="0" borderId="0" xfId="0" applyFont="1" applyAlignment="1">
      <alignment horizontal="right" vertical="top"/>
    </xf>
    <xf numFmtId="0" fontId="1" fillId="0" borderId="0" xfId="1" applyAlignment="1">
      <alignment horizontal="right" vertical="top"/>
    </xf>
    <xf numFmtId="0" fontId="9" fillId="0" borderId="7" xfId="1" applyFont="1" applyBorder="1" applyAlignment="1">
      <alignment horizontal="right" vertical="top"/>
    </xf>
    <xf numFmtId="0" fontId="9" fillId="0" borderId="7" xfId="1" applyFont="1" applyBorder="1" applyAlignment="1">
      <alignment horizontal="right" vertical="top" wrapText="1" readingOrder="2"/>
    </xf>
    <xf numFmtId="0" fontId="9" fillId="0" borderId="0" xfId="1" applyFont="1" applyAlignment="1">
      <alignment horizontal="right" vertical="top"/>
    </xf>
    <xf numFmtId="0" fontId="9" fillId="0" borderId="0" xfId="1" applyFont="1" applyAlignment="1">
      <alignment horizontal="right" vertical="top" wrapText="1" readingOrder="2"/>
    </xf>
    <xf numFmtId="0" fontId="1" fillId="0" borderId="1" xfId="1" applyBorder="1" applyAlignment="1">
      <alignment horizontal="right" readingOrder="2"/>
    </xf>
    <xf numFmtId="0" fontId="1" fillId="2" borderId="0" xfId="1" applyFill="1" applyAlignment="1">
      <alignment horizontal="right" vertical="top" readingOrder="2"/>
    </xf>
    <xf numFmtId="0" fontId="10" fillId="2" borderId="0" xfId="0" applyFont="1" applyFill="1" applyAlignment="1">
      <alignment horizontal="right" vertical="top"/>
    </xf>
    <xf numFmtId="0" fontId="1" fillId="3" borderId="6" xfId="1" applyFill="1" applyBorder="1" applyAlignment="1">
      <alignment horizontal="right" vertical="top"/>
    </xf>
    <xf numFmtId="0" fontId="11" fillId="2" borderId="0" xfId="1" applyFont="1" applyFill="1" applyAlignment="1">
      <alignment horizontal="right" vertical="top"/>
    </xf>
    <xf numFmtId="0" fontId="1" fillId="3" borderId="0" xfId="1" applyFill="1" applyAlignment="1">
      <alignment horizontal="right" vertical="top" wrapText="1" readingOrder="2"/>
    </xf>
    <xf numFmtId="0" fontId="10" fillId="3" borderId="0" xfId="0" applyFont="1" applyFill="1" applyAlignment="1">
      <alignment horizontal="right" vertical="top"/>
    </xf>
    <xf numFmtId="0" fontId="1" fillId="3" borderId="0" xfId="1" applyFill="1" applyAlignment="1">
      <alignment horizontal="right" vertical="top" wrapText="1"/>
    </xf>
    <xf numFmtId="0" fontId="13" fillId="3" borderId="0" xfId="1" applyFont="1" applyFill="1" applyAlignment="1">
      <alignment horizontal="right" vertical="top"/>
    </xf>
    <xf numFmtId="0" fontId="4" fillId="0" borderId="0" xfId="0" applyFont="1" applyAlignment="1">
      <alignment horizontal="center"/>
    </xf>
    <xf numFmtId="0" fontId="15" fillId="3" borderId="0" xfId="0" applyFont="1" applyFill="1" applyAlignment="1">
      <alignment horizontal="right" vertical="top"/>
    </xf>
    <xf numFmtId="0" fontId="16" fillId="3" borderId="0" xfId="0" applyFont="1" applyFill="1" applyAlignment="1">
      <alignment vertical="top"/>
    </xf>
    <xf numFmtId="0" fontId="12" fillId="2" borderId="0" xfId="0" applyFont="1" applyFill="1" applyAlignment="1">
      <alignment vertical="top"/>
    </xf>
    <xf numFmtId="0" fontId="17" fillId="3" borderId="0" xfId="1" applyFont="1" applyFill="1" applyAlignment="1">
      <alignment horizontal="right" vertical="top"/>
    </xf>
    <xf numFmtId="0" fontId="18" fillId="2" borderId="0" xfId="1" applyFont="1" applyFill="1" applyAlignment="1">
      <alignment horizontal="right" vertical="top" readingOrder="2"/>
    </xf>
    <xf numFmtId="0" fontId="1" fillId="0" borderId="8" xfId="1" applyBorder="1" applyAlignment="1" applyProtection="1">
      <alignment horizontal="right" vertical="top"/>
      <protection locked="0"/>
    </xf>
    <xf numFmtId="14" fontId="1" fillId="0" borderId="8" xfId="1" applyNumberFormat="1" applyBorder="1" applyAlignment="1" applyProtection="1">
      <alignment vertical="top" wrapText="1" readingOrder="2"/>
      <protection locked="0"/>
    </xf>
    <xf numFmtId="14" fontId="1" fillId="0" borderId="10" xfId="1" applyNumberFormat="1" applyBorder="1" applyAlignment="1" applyProtection="1">
      <alignment horizontal="right" vertical="top"/>
      <protection locked="0"/>
    </xf>
    <xf numFmtId="0" fontId="1" fillId="0" borderId="11" xfId="1" applyBorder="1" applyAlignment="1" applyProtection="1">
      <alignment horizontal="right" vertical="top"/>
      <protection locked="0"/>
    </xf>
    <xf numFmtId="0" fontId="10" fillId="0" borderId="0" xfId="0" applyFont="1" applyAlignment="1" applyProtection="1">
      <alignment horizontal="right" vertical="top" readingOrder="2"/>
      <protection locked="0"/>
    </xf>
    <xf numFmtId="0" fontId="1" fillId="2" borderId="0" xfId="1" applyFill="1" applyAlignment="1" applyProtection="1">
      <alignment horizontal="right" vertical="top"/>
      <protection locked="0"/>
    </xf>
    <xf numFmtId="0" fontId="1" fillId="3" borderId="5" xfId="1" applyFill="1" applyBorder="1" applyAlignment="1" applyProtection="1">
      <alignment horizontal="right" vertical="top"/>
      <protection locked="0"/>
    </xf>
    <xf numFmtId="0" fontId="10" fillId="2" borderId="0" xfId="0" applyFont="1" applyFill="1" applyAlignment="1" applyProtection="1">
      <alignment horizontal="right" vertical="top"/>
      <protection locked="0"/>
    </xf>
    <xf numFmtId="0" fontId="10" fillId="3" borderId="5" xfId="0" applyFont="1" applyFill="1" applyBorder="1" applyAlignment="1" applyProtection="1">
      <alignment horizontal="right" vertical="top"/>
      <protection locked="0"/>
    </xf>
    <xf numFmtId="0" fontId="1" fillId="3" borderId="0" xfId="1" applyFill="1" applyAlignment="1" applyProtection="1">
      <alignment horizontal="right" vertical="top"/>
      <protection locked="0"/>
    </xf>
    <xf numFmtId="0" fontId="1" fillId="0" borderId="0" xfId="1" applyAlignment="1" applyProtection="1">
      <alignment horizontal="right" vertical="top" wrapText="1" readingOrder="2"/>
      <protection locked="0"/>
    </xf>
    <xf numFmtId="0" fontId="10" fillId="4" borderId="5" xfId="0" applyFont="1" applyFill="1" applyBorder="1" applyAlignment="1" applyProtection="1">
      <alignment horizontal="right" vertical="top"/>
      <protection locked="0"/>
    </xf>
    <xf numFmtId="0" fontId="10" fillId="0" borderId="0" xfId="0" applyFont="1" applyAlignment="1">
      <alignment horizontal="right" vertical="top" readingOrder="2"/>
    </xf>
    <xf numFmtId="0" fontId="19" fillId="0" borderId="0" xfId="0" applyFont="1" applyAlignment="1">
      <alignment horizontal="right" vertical="top"/>
    </xf>
    <xf numFmtId="0" fontId="20" fillId="2" borderId="0" xfId="1" applyFont="1" applyFill="1" applyAlignment="1">
      <alignment horizontal="center" vertical="top" wrapText="1" readingOrder="2"/>
    </xf>
    <xf numFmtId="0" fontId="16" fillId="3" borderId="0" xfId="0" applyFont="1" applyFill="1" applyAlignment="1" applyProtection="1">
      <alignment vertical="top"/>
      <protection locked="0"/>
    </xf>
    <xf numFmtId="0" fontId="17" fillId="3" borderId="0" xfId="1" applyFont="1" applyFill="1" applyAlignment="1" applyProtection="1">
      <alignment horizontal="right" vertical="top"/>
      <protection locked="0"/>
    </xf>
    <xf numFmtId="0" fontId="21" fillId="2" borderId="0" xfId="0" applyFont="1" applyFill="1" applyAlignment="1">
      <alignment horizontal="right" vertical="top"/>
    </xf>
    <xf numFmtId="0" fontId="10" fillId="3" borderId="0" xfId="0" applyFont="1" applyFill="1" applyAlignment="1">
      <alignment horizontal="center" vertical="top" readingOrder="2"/>
    </xf>
    <xf numFmtId="0" fontId="10" fillId="3" borderId="14" xfId="0" applyFont="1" applyFill="1" applyBorder="1" applyAlignment="1" applyProtection="1">
      <alignment horizontal="right" vertical="top"/>
      <protection locked="0"/>
    </xf>
    <xf numFmtId="0" fontId="1" fillId="2" borderId="0" xfId="1" applyFill="1" applyAlignment="1">
      <alignment vertical="top"/>
    </xf>
    <xf numFmtId="0" fontId="10" fillId="3" borderId="15" xfId="0" applyFont="1" applyFill="1" applyBorder="1" applyAlignment="1" applyProtection="1">
      <alignment horizontal="right" vertical="top"/>
      <protection locked="0"/>
    </xf>
    <xf numFmtId="0" fontId="10" fillId="3" borderId="16" xfId="0" applyFont="1" applyFill="1" applyBorder="1" applyAlignment="1" applyProtection="1">
      <alignment horizontal="right" vertical="top"/>
      <protection locked="0"/>
    </xf>
    <xf numFmtId="0" fontId="10" fillId="3" borderId="17" xfId="0" applyFont="1" applyFill="1" applyBorder="1" applyAlignment="1" applyProtection="1">
      <alignment horizontal="right" vertical="top"/>
      <protection locked="0"/>
    </xf>
    <xf numFmtId="0" fontId="10" fillId="3" borderId="1" xfId="0" applyFont="1" applyFill="1" applyBorder="1" applyAlignment="1" applyProtection="1">
      <alignment horizontal="right" vertical="top"/>
      <protection locked="0"/>
    </xf>
    <xf numFmtId="0" fontId="23" fillId="2" borderId="14" xfId="1" applyFont="1" applyFill="1" applyBorder="1" applyAlignment="1">
      <alignment horizontal="center" vertical="top"/>
    </xf>
    <xf numFmtId="0" fontId="10" fillId="3" borderId="0" xfId="0" applyFont="1" applyFill="1" applyAlignment="1">
      <alignment horizontal="center" vertical="top" wrapText="1" readingOrder="2"/>
    </xf>
    <xf numFmtId="0" fontId="1" fillId="3" borderId="17" xfId="1" applyFill="1" applyBorder="1" applyAlignment="1" applyProtection="1">
      <alignment horizontal="center" vertical="top"/>
      <protection locked="0"/>
    </xf>
    <xf numFmtId="0" fontId="10" fillId="3" borderId="0" xfId="0" applyFont="1" applyFill="1" applyAlignment="1" applyProtection="1">
      <alignment horizontal="right" vertical="top"/>
      <protection locked="0"/>
    </xf>
    <xf numFmtId="0" fontId="10" fillId="3" borderId="29" xfId="0" applyFont="1" applyFill="1" applyBorder="1" applyAlignment="1" applyProtection="1">
      <alignment horizontal="right" vertical="top"/>
      <protection locked="0"/>
    </xf>
    <xf numFmtId="0" fontId="12" fillId="0" borderId="0" xfId="0" applyFont="1" applyAlignment="1">
      <alignment horizontal="left" vertical="top"/>
    </xf>
    <xf numFmtId="0" fontId="0" fillId="0" borderId="0" xfId="0" quotePrefix="1" applyAlignment="1">
      <alignment horizontal="right" readingOrder="2"/>
    </xf>
    <xf numFmtId="0" fontId="1" fillId="3" borderId="30" xfId="1" applyFill="1" applyBorder="1" applyAlignment="1" applyProtection="1">
      <alignment horizontal="center" vertical="top"/>
      <protection locked="0"/>
    </xf>
    <xf numFmtId="0" fontId="23" fillId="2" borderId="1" xfId="1" applyFont="1" applyFill="1" applyBorder="1" applyAlignment="1">
      <alignment horizontal="center" vertical="top"/>
    </xf>
    <xf numFmtId="0" fontId="1" fillId="0" borderId="5" xfId="1" applyBorder="1" applyAlignment="1" applyProtection="1">
      <alignment horizontal="right" vertical="top"/>
      <protection locked="0"/>
    </xf>
    <xf numFmtId="0" fontId="10" fillId="0" borderId="0" xfId="0" applyFont="1" applyAlignment="1">
      <alignment horizontal="left" vertical="top"/>
    </xf>
    <xf numFmtId="0" fontId="10" fillId="3" borderId="0" xfId="0" applyFont="1" applyFill="1" applyAlignment="1">
      <alignment horizontal="right" vertical="top"/>
    </xf>
    <xf numFmtId="0" fontId="10" fillId="0" borderId="0" xfId="0" applyFont="1" applyAlignment="1">
      <alignment horizontal="right" vertical="top"/>
    </xf>
    <xf numFmtId="0" fontId="16" fillId="0" borderId="0" xfId="0" applyFont="1" applyAlignment="1">
      <alignment horizontal="right" vertical="top"/>
    </xf>
    <xf numFmtId="0" fontId="8" fillId="2" borderId="0" xfId="1" applyFont="1" applyFill="1" applyAlignment="1" applyProtection="1">
      <alignment horizontal="right" vertical="top"/>
      <protection locked="0"/>
    </xf>
    <xf numFmtId="0" fontId="8" fillId="2" borderId="0" xfId="1" applyFont="1" applyFill="1" applyAlignment="1">
      <alignment vertical="top"/>
    </xf>
    <xf numFmtId="0" fontId="12" fillId="2" borderId="0" xfId="0" applyFont="1" applyFill="1" applyAlignment="1">
      <alignment horizontal="right" vertical="top"/>
    </xf>
    <xf numFmtId="0" fontId="1" fillId="3" borderId="1" xfId="1" applyFill="1" applyBorder="1" applyAlignment="1" applyProtection="1">
      <alignment horizontal="right" vertical="top"/>
      <protection locked="0"/>
    </xf>
    <xf numFmtId="0" fontId="8" fillId="5" borderId="0" xfId="1" applyFont="1" applyFill="1" applyAlignment="1">
      <alignment vertical="top"/>
    </xf>
    <xf numFmtId="0" fontId="12" fillId="5" borderId="0" xfId="0" applyFont="1" applyFill="1" applyAlignment="1">
      <alignment horizontal="right" vertical="top"/>
    </xf>
    <xf numFmtId="0" fontId="8" fillId="5" borderId="0" xfId="1" applyFont="1" applyFill="1" applyAlignment="1" applyProtection="1">
      <alignment horizontal="right" vertical="top"/>
      <protection locked="0"/>
    </xf>
    <xf numFmtId="0" fontId="1" fillId="3" borderId="0" xfId="1" applyFill="1" applyAlignment="1">
      <alignment horizontal="right" vertical="top"/>
    </xf>
    <xf numFmtId="0" fontId="1" fillId="2" borderId="0" xfId="1" applyFill="1" applyAlignment="1">
      <alignment horizontal="right" vertical="top"/>
    </xf>
    <xf numFmtId="0" fontId="1" fillId="3" borderId="26" xfId="1" applyFill="1" applyBorder="1" applyAlignment="1">
      <alignment horizontal="right" vertical="top"/>
    </xf>
    <xf numFmtId="0" fontId="1" fillId="3" borderId="13" xfId="1" applyFill="1" applyBorder="1" applyAlignment="1">
      <alignment vertical="top"/>
    </xf>
    <xf numFmtId="0" fontId="1" fillId="3" borderId="0" xfId="1" applyFill="1" applyAlignment="1">
      <alignment vertical="top"/>
    </xf>
    <xf numFmtId="0" fontId="12" fillId="2" borderId="0" xfId="0" applyFont="1" applyFill="1" applyAlignment="1">
      <alignment vertical="top"/>
    </xf>
    <xf numFmtId="0" fontId="10" fillId="3" borderId="24" xfId="0" applyFont="1" applyFill="1" applyBorder="1" applyAlignment="1">
      <alignment horizontal="center" vertical="top" wrapText="1" readingOrder="2"/>
    </xf>
    <xf numFmtId="0" fontId="10" fillId="3" borderId="25" xfId="0" applyFont="1" applyFill="1" applyBorder="1" applyAlignment="1">
      <alignment horizontal="center" vertical="top" wrapText="1" readingOrder="2"/>
    </xf>
    <xf numFmtId="0" fontId="10" fillId="3" borderId="26" xfId="0" applyFont="1" applyFill="1" applyBorder="1" applyAlignment="1">
      <alignment horizontal="center" vertical="top" wrapText="1" readingOrder="2"/>
    </xf>
    <xf numFmtId="0" fontId="10" fillId="3" borderId="27" xfId="0" applyFont="1" applyFill="1" applyBorder="1" applyAlignment="1">
      <alignment horizontal="center" vertical="top" wrapText="1" readingOrder="2"/>
    </xf>
    <xf numFmtId="0" fontId="10" fillId="3" borderId="16" xfId="0" applyFont="1" applyFill="1" applyBorder="1" applyAlignment="1">
      <alignment horizontal="center" vertical="top" wrapText="1" readingOrder="2"/>
    </xf>
    <xf numFmtId="0" fontId="10" fillId="3" borderId="28" xfId="0" applyFont="1" applyFill="1" applyBorder="1" applyAlignment="1">
      <alignment horizontal="center" vertical="top" wrapText="1" readingOrder="2"/>
    </xf>
    <xf numFmtId="0" fontId="10" fillId="0" borderId="0" xfId="0" applyFont="1" applyAlignment="1">
      <alignment horizontal="center" vertical="top"/>
    </xf>
    <xf numFmtId="0" fontId="14" fillId="0" borderId="12" xfId="1" applyFont="1" applyBorder="1" applyAlignment="1">
      <alignment horizontal="center" vertical="center" wrapText="1"/>
    </xf>
    <xf numFmtId="0" fontId="5" fillId="3" borderId="0" xfId="4" applyFill="1" applyAlignment="1" applyProtection="1">
      <alignment horizontal="right" vertical="top"/>
      <protection locked="0"/>
    </xf>
    <xf numFmtId="0" fontId="10" fillId="3" borderId="0" xfId="0" applyFont="1" applyFill="1" applyAlignment="1">
      <alignment horizontal="right" vertical="top"/>
    </xf>
    <xf numFmtId="0" fontId="10" fillId="3" borderId="0" xfId="0" applyFont="1" applyFill="1" applyAlignment="1">
      <alignment horizontal="center" vertical="top"/>
    </xf>
    <xf numFmtId="0" fontId="22" fillId="3" borderId="18" xfId="0" applyFont="1" applyFill="1" applyBorder="1" applyAlignment="1">
      <alignment horizontal="center" vertical="top" wrapText="1" readingOrder="2"/>
    </xf>
    <xf numFmtId="0" fontId="22" fillId="3" borderId="19" xfId="0" applyFont="1" applyFill="1" applyBorder="1" applyAlignment="1">
      <alignment horizontal="center" vertical="top" wrapText="1" readingOrder="2"/>
    </xf>
    <xf numFmtId="0" fontId="22" fillId="3" borderId="20" xfId="0" applyFont="1" applyFill="1" applyBorder="1" applyAlignment="1">
      <alignment horizontal="center" vertical="top" wrapText="1" readingOrder="2"/>
    </xf>
    <xf numFmtId="0" fontId="22" fillId="3" borderId="21" xfId="0" applyFont="1" applyFill="1" applyBorder="1" applyAlignment="1">
      <alignment horizontal="center" vertical="top" wrapText="1" readingOrder="2"/>
    </xf>
    <xf numFmtId="0" fontId="22" fillId="3" borderId="22" xfId="0" applyFont="1" applyFill="1" applyBorder="1" applyAlignment="1">
      <alignment horizontal="center" vertical="top" wrapText="1" readingOrder="2"/>
    </xf>
    <xf numFmtId="0" fontId="22" fillId="3" borderId="23" xfId="0" applyFont="1" applyFill="1" applyBorder="1" applyAlignment="1">
      <alignment horizontal="center" vertical="top" wrapText="1" readingOrder="2"/>
    </xf>
    <xf numFmtId="0" fontId="5" fillId="0" borderId="0" xfId="4"/>
    <xf numFmtId="0" fontId="7" fillId="0" borderId="4" xfId="1" applyFont="1" applyBorder="1" applyAlignment="1">
      <alignment vertical="top" wrapText="1"/>
    </xf>
    <xf numFmtId="0" fontId="1" fillId="3" borderId="1" xfId="1" applyFill="1" applyBorder="1" applyAlignment="1" applyProtection="1">
      <alignment vertical="top"/>
      <protection locked="0"/>
    </xf>
  </cellXfs>
  <cellStyles count="5">
    <cellStyle name="Comma 2" xfId="2" xr:uid="{00000000-0005-0000-0000-000000000000}"/>
    <cellStyle name="Hyperlink" xfId="4" builtinId="8"/>
    <cellStyle name="Normal" xfId="0" builtinId="0"/>
    <cellStyle name="Normal 2" xfId="3" xr:uid="{00000000-0005-0000-0000-000002000000}"/>
    <cellStyle name="Normal 3" xfId="1" xr:uid="{00000000-0005-0000-0000-000003000000}"/>
  </cellStyles>
  <dxfs count="38">
    <dxf>
      <font>
        <b/>
        <i val="0"/>
      </font>
      <fill>
        <patternFill patternType="gray0625">
          <fgColor rgb="FFFF0000"/>
          <bgColor theme="0"/>
        </patternFill>
      </fill>
      <border>
        <left/>
        <right/>
        <top/>
        <bottom/>
      </border>
    </dxf>
    <dxf>
      <fill>
        <patternFill>
          <bgColor rgb="FF92D050"/>
        </patternFill>
      </fill>
    </dxf>
    <dxf>
      <font>
        <b/>
        <i val="0"/>
      </font>
      <fill>
        <patternFill patternType="gray0625">
          <fgColor rgb="FFFF0000"/>
          <bgColor theme="0"/>
        </patternFill>
      </fill>
      <border>
        <left/>
        <right/>
        <top/>
        <bottom/>
      </border>
    </dxf>
    <dxf>
      <fill>
        <patternFill>
          <bgColor rgb="FF92D050"/>
        </patternFill>
      </fill>
    </dxf>
    <dxf>
      <font>
        <b/>
        <i val="0"/>
      </font>
      <fill>
        <patternFill patternType="gray0625">
          <fgColor rgb="FFFF0000"/>
          <bgColor theme="0"/>
        </patternFill>
      </fill>
      <border>
        <left/>
        <right/>
        <top/>
        <bottom/>
      </border>
    </dxf>
    <dxf>
      <fill>
        <patternFill>
          <bgColor rgb="FF92D050"/>
        </patternFill>
      </fill>
    </dxf>
    <dxf>
      <font>
        <b/>
        <i val="0"/>
      </font>
      <fill>
        <patternFill patternType="gray0625">
          <fgColor rgb="FFFF0000"/>
          <bgColor theme="0"/>
        </patternFill>
      </fill>
      <border>
        <left/>
        <right/>
        <top/>
        <bottom/>
      </border>
    </dxf>
    <dxf>
      <fill>
        <patternFill>
          <bgColor rgb="FF92D050"/>
        </patternFill>
      </fill>
    </dxf>
    <dxf>
      <font>
        <b/>
        <i val="0"/>
      </font>
      <fill>
        <patternFill patternType="gray0625">
          <fgColor rgb="FFFF0000"/>
          <bgColor theme="0"/>
        </patternFill>
      </fill>
      <border>
        <left/>
        <right/>
        <top/>
        <bottom/>
      </border>
    </dxf>
    <dxf>
      <fill>
        <patternFill>
          <bgColor rgb="FF92D050"/>
        </patternFill>
      </fill>
    </dxf>
    <dxf>
      <font>
        <b/>
        <i val="0"/>
      </font>
      <fill>
        <patternFill patternType="gray0625">
          <fgColor rgb="FFFF0000"/>
          <bgColor theme="0"/>
        </patternFill>
      </fill>
      <border>
        <left/>
        <right/>
        <top/>
        <bottom/>
      </border>
    </dxf>
    <dxf>
      <fill>
        <patternFill>
          <bgColor rgb="FF92D05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font>
      <fill>
        <patternFill patternType="gray0625">
          <fgColor rgb="FFFF0000"/>
          <bgColor theme="0"/>
        </patternFill>
      </fill>
      <border>
        <left/>
        <right/>
        <top/>
        <bottom/>
      </border>
    </dxf>
    <dxf>
      <border>
        <left style="thin">
          <color auto="1"/>
        </left>
        <right style="thin">
          <color auto="1"/>
        </right>
        <top style="thin">
          <color auto="1"/>
        </top>
        <bottom style="thin">
          <color auto="1"/>
        </bottom>
        <vertical/>
        <horizontal/>
      </border>
    </dxf>
    <dxf>
      <fill>
        <patternFill>
          <bgColor rgb="FF92D050"/>
        </patternFill>
      </fill>
    </dxf>
    <dxf>
      <font>
        <b/>
        <i val="0"/>
      </font>
      <fill>
        <patternFill patternType="gray0625">
          <fgColor rgb="FFFF0000"/>
          <bgColor theme="0"/>
        </patternFill>
      </fill>
      <border>
        <left/>
        <right/>
        <top/>
        <bottom/>
      </border>
    </dxf>
    <dxf>
      <border>
        <left style="thin">
          <color auto="1"/>
        </left>
        <right style="thin">
          <color auto="1"/>
        </right>
        <top style="thin">
          <color auto="1"/>
        </top>
        <bottom style="thin">
          <color auto="1"/>
        </bottom>
        <vertical/>
        <horizontal/>
      </border>
    </dxf>
    <dxf>
      <fill>
        <patternFill>
          <bgColor rgb="FF92D050"/>
        </patternFill>
      </fill>
    </dxf>
    <dxf>
      <font>
        <b/>
        <i val="0"/>
      </font>
      <fill>
        <patternFill patternType="gray0625">
          <fgColor rgb="FFFF0000"/>
          <bgColor theme="0"/>
        </patternFill>
      </fill>
      <border>
        <left/>
        <right/>
        <top/>
        <bottom/>
      </border>
    </dxf>
    <dxf>
      <fill>
        <patternFill>
          <bgColor rgb="FF92D050"/>
        </patternFill>
      </fill>
    </dxf>
    <dxf>
      <font>
        <b/>
        <i val="0"/>
      </font>
      <fill>
        <patternFill patternType="gray0625">
          <fgColor rgb="FFFF0000"/>
          <bgColor theme="0"/>
        </patternFill>
      </fill>
      <border>
        <left/>
        <right/>
        <top/>
        <bottom/>
      </border>
    </dxf>
    <dxf>
      <border>
        <left style="thin">
          <color auto="1"/>
        </left>
        <right style="thin">
          <color auto="1"/>
        </right>
        <top style="thin">
          <color auto="1"/>
        </top>
        <bottom style="thin">
          <color auto="1"/>
        </bottom>
        <vertical/>
        <horizontal/>
      </border>
    </dxf>
    <dxf>
      <fill>
        <patternFill>
          <bgColor rgb="FF92D050"/>
        </patternFill>
      </fill>
    </dxf>
    <dxf>
      <font>
        <b/>
        <i val="0"/>
      </font>
      <fill>
        <patternFill patternType="gray0625">
          <fgColor rgb="FFFF0000"/>
          <bgColor theme="0"/>
        </patternFill>
      </fill>
      <border>
        <left/>
        <right/>
        <top/>
        <bottom/>
      </border>
    </dxf>
    <dxf>
      <fill>
        <patternFill>
          <bgColor rgb="FF92D050"/>
        </patternFill>
      </fill>
    </dxf>
    <dxf>
      <font>
        <b/>
        <i val="0"/>
      </font>
      <fill>
        <patternFill patternType="gray0625">
          <fgColor rgb="FFFF0000"/>
          <bgColor theme="0"/>
        </patternFill>
      </fill>
      <border>
        <left/>
        <right/>
        <top/>
        <bottom/>
      </border>
    </dxf>
    <dxf>
      <font>
        <b/>
        <i val="0"/>
      </font>
      <fill>
        <patternFill patternType="gray0625">
          <fgColor rgb="FFFF0000"/>
          <bgColor theme="0"/>
        </patternFill>
      </fill>
      <border>
        <left/>
        <right/>
        <top/>
        <bottom/>
      </border>
    </dxf>
    <dxf>
      <fill>
        <patternFill>
          <bgColor rgb="FF92D050"/>
        </patternFill>
      </fill>
    </dxf>
    <dxf>
      <border>
        <left style="thin">
          <color rgb="FFFF0000"/>
        </left>
        <right style="thin">
          <color rgb="FFFF0000"/>
        </right>
        <top style="thin">
          <color rgb="FFFF0000"/>
        </top>
        <bottom style="thin">
          <color rgb="FFFF0000"/>
        </bottom>
        <vertical/>
        <horizontal/>
      </border>
    </dxf>
    <dxf>
      <border>
        <left style="thin">
          <color auto="1"/>
        </left>
        <right style="thin">
          <color auto="1"/>
        </right>
        <top style="thin">
          <color auto="1"/>
        </top>
        <bottom style="thin">
          <color auto="1"/>
        </bottom>
        <vertical/>
        <horizontal/>
      </border>
    </dxf>
    <dxf>
      <border>
        <left style="thin">
          <color rgb="FFFF0000"/>
        </left>
        <right style="thin">
          <color rgb="FFFF0000"/>
        </right>
        <top style="thin">
          <color rgb="FFFF0000"/>
        </top>
        <bottom style="thin">
          <color rgb="FFFF0000"/>
        </bottom>
        <vertical/>
        <horizontal/>
      </border>
    </dxf>
    <dxf>
      <border>
        <left style="thin">
          <color auto="1"/>
        </left>
        <right style="thin">
          <color auto="1"/>
        </right>
        <top style="thin">
          <color auto="1"/>
        </top>
        <bottom style="thin">
          <color auto="1"/>
        </bottom>
        <vertical/>
        <horizontal/>
      </border>
    </dxf>
    <dxf>
      <fill>
        <patternFill>
          <bgColor rgb="FF92D050"/>
        </patternFill>
      </fill>
    </dxf>
  </dxfs>
  <tableStyles count="0" defaultTableStyle="TableStyleMedium2" defaultPivotStyle="PivotStyleLight16"/>
  <colors>
    <mruColors>
      <color rgb="FFFFFFFF"/>
      <color rgb="FFF8F8F8"/>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76200</xdr:colOff>
      <xdr:row>0</xdr:row>
      <xdr:rowOff>104775</xdr:rowOff>
    </xdr:from>
    <xdr:ext cx="3476625" cy="3417282"/>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223698025" y="104775"/>
          <a:ext cx="3476625" cy="3417282"/>
        </a:xfrm>
        <a:prstGeom prst="rect">
          <a:avLst/>
        </a:prstGeom>
        <a:solidFill>
          <a:srgbClr val="F8F8F8"/>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r" rtl="1"/>
          <a:r>
            <a:rPr lang="he-IL" sz="1200" b="1" u="sng"/>
            <a:t>הוראות</a:t>
          </a:r>
          <a:r>
            <a:rPr lang="he-IL" sz="1200" b="1" u="sng" baseline="0"/>
            <a:t> מילוי טופס</a:t>
          </a:r>
          <a:endParaRPr lang="en-US" sz="1200" b="1" u="sng" baseline="0"/>
        </a:p>
        <a:p>
          <a:pPr algn="r" rtl="1"/>
          <a:endParaRPr lang="he-IL" sz="1200" b="1" u="sng" baseline="0"/>
        </a:p>
        <a:p>
          <a:pPr algn="r" rtl="1"/>
          <a:r>
            <a:rPr lang="he-IL" sz="1100" baseline="0"/>
            <a:t>1) בחלק העליון, מלאו את פרטי האבחון והמאבחן (כולל האימייל איתו נרשמתם). שם הנבדק יכול להיות פיקטיבי, גיל הנבדק מחושב אוטומטית</a:t>
          </a:r>
          <a:endParaRPr lang="en-US" sz="1100" baseline="0"/>
        </a:p>
        <a:p>
          <a:pPr algn="r" rtl="1"/>
          <a:endParaRPr lang="he-IL" sz="1100" baseline="0"/>
        </a:p>
        <a:p>
          <a:pPr algn="r" rtl="1"/>
          <a:r>
            <a:rPr lang="he-IL" sz="1100" baseline="0"/>
            <a:t>2) בחרו את בטריות האבחון שהועברו ע"י לחיצה על החץ ליד הכותרת "בטריה". אם גיל הנבדק לא תואם את הנורמות לבטריה שבחרתם, תופיע התראה על כך (עבור נבדק מעבר לגיל המקסימלי, יחושב ציון לפי הנורמות לגיל המקסימלי)</a:t>
          </a:r>
          <a:endParaRPr lang="en-US" sz="1100" baseline="0"/>
        </a:p>
        <a:p>
          <a:pPr algn="r" rtl="1"/>
          <a:endParaRPr lang="he-IL" sz="1100" baseline="0"/>
        </a:p>
        <a:p>
          <a:pPr algn="r" rtl="1"/>
          <a:r>
            <a:rPr lang="he-IL" sz="1100" baseline="0"/>
            <a:t>3) הכניסו את ציוני </a:t>
          </a:r>
          <a:r>
            <a:rPr lang="he-IL" sz="1100" b="1" baseline="0"/>
            <a:t>הגלם הראשוניים</a:t>
          </a:r>
          <a:r>
            <a:rPr lang="he-IL" sz="1100" baseline="0"/>
            <a:t> - במספרים בלבד!</a:t>
          </a:r>
        </a:p>
        <a:p>
          <a:pPr algn="r" rtl="1"/>
          <a:r>
            <a:rPr lang="he-IL" sz="1100" baseline="0"/>
            <a:t>  3א) במבחני "א-ת" יש להכניס את הזמן בשניות או את מספר הטעויות - חישוב האחוזים והקצב יעשה בזמן ניתוח התוצאות</a:t>
          </a:r>
        </a:p>
        <a:p>
          <a:pPr algn="r" rtl="1"/>
          <a:r>
            <a:rPr lang="he-IL" sz="1100" baseline="0"/>
            <a:t>  3ב) במבחן הריי המילולי ניתן להשתמש בכלי עזר לחישוב סכום הסטיות בהעברה מספר 10</a:t>
          </a:r>
        </a:p>
        <a:p>
          <a:pPr algn="r" rtl="1"/>
          <a:endParaRPr lang="en-US" sz="1100" baseline="0"/>
        </a:p>
        <a:p>
          <a:pPr algn="r" rtl="1"/>
          <a:r>
            <a:rPr lang="he-IL" sz="1100" baseline="0"/>
            <a:t>4) בשלב זה, מבחני הווקסלר לא מצוייננים אוטומטית, אבל כן יוכנסו לטבלאות ולניתוח. לציינון מהיר של </a:t>
          </a:r>
          <a:r>
            <a:rPr lang="en-US" sz="1100" baseline="0"/>
            <a:t>WISC-R95</a:t>
          </a:r>
          <a:r>
            <a:rPr lang="he-IL" sz="1100" baseline="0"/>
            <a:t> ניתן להיכנס לאתר פסיכולוגיה עברית - כלים לציינון</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P190"/>
  <sheetViews>
    <sheetView showGridLines="0" rightToLeft="1" tabSelected="1" zoomScaleNormal="100" workbookViewId="0">
      <selection activeCell="B1" sqref="B1"/>
    </sheetView>
  </sheetViews>
  <sheetFormatPr defaultColWidth="9" defaultRowHeight="12.75" x14ac:dyDescent="0.25"/>
  <cols>
    <col min="1" max="1" width="19.28515625" style="17" customWidth="1"/>
    <col min="2" max="2" width="26.28515625" style="17" customWidth="1"/>
    <col min="3" max="3" width="9" style="42" customWidth="1"/>
    <col min="4" max="4" width="9.7109375" style="17" customWidth="1"/>
    <col min="5" max="5" width="9.85546875" style="17" customWidth="1"/>
    <col min="6" max="6" width="9" style="17"/>
    <col min="7" max="7" width="12.28515625" style="17" customWidth="1"/>
    <col min="8" max="8" width="9.140625" style="17" customWidth="1"/>
    <col min="9" max="9" width="9.28515625" style="17" customWidth="1"/>
    <col min="10" max="14" width="9" style="17" hidden="1" customWidth="1"/>
    <col min="15" max="16" width="9" style="17" customWidth="1"/>
    <col min="17" max="16384" width="9" style="17"/>
  </cols>
  <sheetData>
    <row r="1" spans="1:16" ht="13.5" thickBot="1" x14ac:dyDescent="0.3">
      <c r="A1" s="68" t="s">
        <v>202</v>
      </c>
      <c r="B1" s="49"/>
      <c r="C1" s="50"/>
      <c r="F1" s="51">
        <f>F4*2/2</f>
        <v>0</v>
      </c>
      <c r="G1" s="51" t="str">
        <f>C106</f>
        <v>בחר ידנית</v>
      </c>
      <c r="H1" s="76">
        <v>1</v>
      </c>
    </row>
    <row r="2" spans="1:16" ht="13.5" thickBot="1" x14ac:dyDescent="0.3">
      <c r="A2" s="73" t="s">
        <v>209</v>
      </c>
      <c r="B2" s="72"/>
      <c r="C2" s="50"/>
      <c r="D2" s="96" t="s">
        <v>178</v>
      </c>
      <c r="E2" s="96"/>
      <c r="F2" s="51"/>
      <c r="G2" s="51"/>
    </row>
    <row r="3" spans="1:16" ht="29.25" customHeight="1" thickBot="1" x14ac:dyDescent="0.3">
      <c r="A3" s="14" t="s">
        <v>3</v>
      </c>
      <c r="B3" s="14" t="s">
        <v>263</v>
      </c>
      <c r="C3" s="14" t="s">
        <v>0</v>
      </c>
      <c r="D3" s="15" t="s">
        <v>156</v>
      </c>
      <c r="E3" s="14" t="s">
        <v>157</v>
      </c>
      <c r="F3" s="14" t="s">
        <v>2</v>
      </c>
      <c r="G3" s="14" t="s">
        <v>1</v>
      </c>
      <c r="H3" s="14" t="s">
        <v>125</v>
      </c>
      <c r="I3" s="16"/>
      <c r="K3" s="18" t="s">
        <v>89</v>
      </c>
      <c r="L3" s="17" t="s">
        <v>149</v>
      </c>
      <c r="M3" s="17" t="s">
        <v>162</v>
      </c>
      <c r="N3" s="17" t="s">
        <v>162</v>
      </c>
    </row>
    <row r="4" spans="1:16" ht="13.5" thickBot="1" x14ac:dyDescent="0.3">
      <c r="A4" s="38"/>
      <c r="B4" s="38"/>
      <c r="C4" s="38" t="s">
        <v>149</v>
      </c>
      <c r="D4" s="39"/>
      <c r="E4" s="40"/>
      <c r="F4" s="26" t="str">
        <f>(DATEDIF(D4,E4,"Y")&amp;"."&amp;DATEDIF(D4,E4,"YM"))</f>
        <v>0.0</v>
      </c>
      <c r="G4" s="41"/>
      <c r="H4" s="38" t="s">
        <v>162</v>
      </c>
      <c r="I4" s="18"/>
      <c r="K4" s="18" t="e">
        <f>IF(AND(C106&lt;&gt;"",C106&lt;&gt;"בחר ידנית"),C106,IF(AND(MONTH(E4)&gt;2,MONTH(E4)&lt;9),VLOOKUP(G4,את!Y2:AA17,3),VLOOKUP(G4,את!Y2:AA17,2)))</f>
        <v>#N/A</v>
      </c>
      <c r="L4" s="17" t="s">
        <v>148</v>
      </c>
      <c r="M4" s="17" t="s">
        <v>158</v>
      </c>
      <c r="N4" s="17">
        <v>1</v>
      </c>
    </row>
    <row r="5" spans="1:16" ht="19.5" thickTop="1" thickBot="1" x14ac:dyDescent="0.3">
      <c r="A5" s="19" t="s">
        <v>130</v>
      </c>
      <c r="B5" s="20" t="s">
        <v>131</v>
      </c>
      <c r="C5" s="19" t="s">
        <v>6</v>
      </c>
      <c r="D5" s="97" t="s">
        <v>142</v>
      </c>
      <c r="E5" s="97"/>
      <c r="F5" s="97"/>
      <c r="G5" s="97"/>
      <c r="H5" s="97"/>
      <c r="L5" s="17" t="s">
        <v>81</v>
      </c>
      <c r="M5" s="17" t="s">
        <v>159</v>
      </c>
      <c r="N5" s="17">
        <v>2</v>
      </c>
    </row>
    <row r="6" spans="1:16" ht="12.75" customHeight="1" x14ac:dyDescent="0.25">
      <c r="A6" s="21"/>
      <c r="B6" s="22"/>
      <c r="C6" s="21"/>
      <c r="D6" s="18"/>
      <c r="E6" s="18"/>
      <c r="J6" s="18" t="s">
        <v>7</v>
      </c>
      <c r="K6" s="18" t="s">
        <v>8</v>
      </c>
      <c r="L6" s="18"/>
      <c r="M6" s="18" t="s">
        <v>160</v>
      </c>
      <c r="N6" s="18"/>
      <c r="O6" s="18"/>
      <c r="P6" s="18"/>
    </row>
    <row r="7" spans="1:16" ht="15" hidden="1" x14ac:dyDescent="0.25">
      <c r="A7" s="27" t="s">
        <v>9</v>
      </c>
      <c r="B7" s="24"/>
      <c r="C7" s="43"/>
      <c r="D7" s="85"/>
      <c r="E7" s="85"/>
      <c r="F7" s="25"/>
      <c r="G7" s="25"/>
      <c r="H7" s="25"/>
      <c r="J7" s="18">
        <v>5</v>
      </c>
      <c r="K7" s="18">
        <v>22</v>
      </c>
      <c r="L7" s="18"/>
      <c r="M7" s="18" t="s">
        <v>79</v>
      </c>
      <c r="N7" s="18"/>
      <c r="O7" s="18"/>
      <c r="P7" s="18"/>
    </row>
    <row r="8" spans="1:16" ht="13.5" hidden="1" thickBot="1" x14ac:dyDescent="0.3">
      <c r="A8" s="31" t="s">
        <v>9</v>
      </c>
      <c r="B8" s="28" t="s">
        <v>10</v>
      </c>
      <c r="C8" s="44"/>
      <c r="D8" s="84" t="str">
        <f>IF(B1="","הכנס למעלה כתובת אימייל",IF(J8&lt;&gt;"",IF($F$1&lt;J8,"נבדק צעיר מגיל המינימום",IF($F$1&gt;K8,"נבדק מבוגר מגיל המקסימום","")),""))</f>
        <v>הכנס למעלה כתובת אימייל</v>
      </c>
      <c r="E8" s="84"/>
      <c r="F8" s="29"/>
      <c r="G8" s="29"/>
      <c r="H8" s="29"/>
      <c r="J8" s="18">
        <v>5</v>
      </c>
      <c r="K8" s="18">
        <v>22</v>
      </c>
      <c r="L8" s="18"/>
      <c r="M8" s="18" t="s">
        <v>74</v>
      </c>
      <c r="N8" s="18"/>
      <c r="O8" s="18"/>
      <c r="P8" s="18"/>
    </row>
    <row r="9" spans="1:16" ht="13.5" hidden="1" thickBot="1" x14ac:dyDescent="0.3">
      <c r="A9" s="31" t="s">
        <v>9</v>
      </c>
      <c r="B9" s="28" t="s">
        <v>11</v>
      </c>
      <c r="C9" s="44"/>
      <c r="D9" s="84" t="str">
        <f>IF(B1="","הכנס למעלה כתובת אימייל",IF(J9&lt;&gt;"",IF($F$1&lt;J9,"נבדק צעיר מגיל המינימום",IF($F$1&gt;K9,"נבדק מבוגר מגיל המקסימום","")),""))</f>
        <v>הכנס למעלה כתובת אימייל</v>
      </c>
      <c r="E9" s="84"/>
      <c r="F9" s="29"/>
      <c r="G9" s="29"/>
      <c r="H9" s="29"/>
      <c r="J9" s="18">
        <v>5</v>
      </c>
      <c r="K9" s="18">
        <v>22</v>
      </c>
      <c r="L9" s="18"/>
      <c r="M9" s="18" t="s">
        <v>4</v>
      </c>
      <c r="N9" s="18"/>
      <c r="O9" s="18"/>
      <c r="P9" s="18"/>
    </row>
    <row r="10" spans="1:16" ht="13.5" hidden="1" thickBot="1" x14ac:dyDescent="0.3">
      <c r="A10" s="31" t="s">
        <v>9</v>
      </c>
      <c r="B10" s="28" t="s">
        <v>12</v>
      </c>
      <c r="C10" s="44"/>
      <c r="D10" s="84" t="str">
        <f>IF(B1="","הכנס למעלה כתובת אימייל",IF(J10&lt;&gt;"",IF($F$1&lt;J10,"נבדק צעיר מגיל המינימום",IF($F$1&gt;K10,"נבדק מבוגר מגיל המקסימום","")),""))</f>
        <v>הכנס למעלה כתובת אימייל</v>
      </c>
      <c r="E10" s="84"/>
      <c r="F10" s="29"/>
      <c r="G10" s="29"/>
      <c r="H10" s="29"/>
      <c r="J10" s="18">
        <v>5</v>
      </c>
      <c r="K10" s="18">
        <v>22</v>
      </c>
      <c r="L10" s="18"/>
      <c r="M10" s="18" t="s">
        <v>75</v>
      </c>
      <c r="N10" s="18"/>
      <c r="O10" s="18"/>
      <c r="P10" s="18"/>
    </row>
    <row r="11" spans="1:16" ht="15" hidden="1" x14ac:dyDescent="0.25">
      <c r="A11" s="27" t="s">
        <v>13</v>
      </c>
      <c r="B11" s="24"/>
      <c r="C11" s="43"/>
      <c r="D11" s="85"/>
      <c r="E11" s="85"/>
      <c r="F11" s="25"/>
      <c r="G11" s="25"/>
      <c r="H11" s="25"/>
      <c r="J11" s="18">
        <v>5</v>
      </c>
      <c r="K11" s="18">
        <v>22</v>
      </c>
      <c r="L11" s="18"/>
      <c r="M11" s="18" t="s">
        <v>76</v>
      </c>
      <c r="N11" s="18"/>
      <c r="O11" s="18"/>
      <c r="P11" s="18"/>
    </row>
    <row r="12" spans="1:16" ht="13.5" hidden="1" thickBot="1" x14ac:dyDescent="0.3">
      <c r="A12" s="31" t="s">
        <v>13</v>
      </c>
      <c r="B12" s="28" t="s">
        <v>14</v>
      </c>
      <c r="C12" s="44"/>
      <c r="D12" s="84" t="str">
        <f>IF(B1="","הכנס למעלה כתובת אימייל",IF(J12&lt;&gt;"",IF($F$1&lt;J12,"נבדק צעיר מגיל המינימום",IF($F$1&gt;K12,"נבדק מבוגר מגיל המקסימום","")),""))</f>
        <v>הכנס למעלה כתובת אימייל</v>
      </c>
      <c r="E12" s="84"/>
      <c r="F12" s="29"/>
      <c r="G12" s="29"/>
      <c r="H12" s="29"/>
      <c r="J12" s="18">
        <v>5</v>
      </c>
      <c r="K12" s="18">
        <v>22</v>
      </c>
      <c r="L12" s="18"/>
      <c r="M12" s="18" t="s">
        <v>77</v>
      </c>
      <c r="N12" s="18"/>
      <c r="O12" s="18"/>
      <c r="P12" s="18"/>
    </row>
    <row r="13" spans="1:16" ht="13.5" hidden="1" thickBot="1" x14ac:dyDescent="0.3">
      <c r="A13" s="31" t="s">
        <v>13</v>
      </c>
      <c r="B13" s="28" t="s">
        <v>15</v>
      </c>
      <c r="C13" s="44"/>
      <c r="D13" s="84" t="str">
        <f>IF(B1="","הכנס למעלה כתובת אימייל",IF(J13&lt;&gt;"",IF($F$1&lt;J13,"נבדק צעיר מגיל המינימום",IF($F$1&gt;K13,"נבדק מבוגר מגיל המקסימום","")),""))</f>
        <v>הכנס למעלה כתובת אימייל</v>
      </c>
      <c r="E13" s="84"/>
      <c r="F13" s="29"/>
      <c r="G13" s="29"/>
      <c r="H13" s="29"/>
      <c r="J13" s="18">
        <v>5</v>
      </c>
      <c r="K13" s="18">
        <v>22</v>
      </c>
      <c r="L13" s="18"/>
      <c r="M13" s="18" t="s">
        <v>81</v>
      </c>
      <c r="N13" s="18"/>
      <c r="O13" s="18"/>
      <c r="P13" s="18"/>
    </row>
    <row r="14" spans="1:16" ht="13.5" hidden="1" thickBot="1" x14ac:dyDescent="0.3">
      <c r="A14" s="31" t="s">
        <v>13</v>
      </c>
      <c r="B14" s="28" t="s">
        <v>16</v>
      </c>
      <c r="C14" s="44"/>
      <c r="D14" s="84" t="str">
        <f>IF(B1="","הכנס למעלה כתובת אימייל",IF(J14&lt;&gt;"",IF($F$1&lt;J14,"נבדק צעיר מגיל המינימום",IF($F$1&gt;K14,"נבדק מבוגר מגיל המקסימום","")),""))</f>
        <v>הכנס למעלה כתובת אימייל</v>
      </c>
      <c r="E14" s="84"/>
      <c r="F14" s="29"/>
      <c r="G14" s="29"/>
      <c r="H14" s="29"/>
      <c r="J14" s="18">
        <v>5</v>
      </c>
      <c r="K14" s="18">
        <v>22</v>
      </c>
      <c r="L14" s="18"/>
      <c r="M14" s="18" t="s">
        <v>82</v>
      </c>
      <c r="N14" s="18"/>
      <c r="O14" s="18"/>
      <c r="P14" s="18"/>
    </row>
    <row r="15" spans="1:16" ht="15" hidden="1" x14ac:dyDescent="0.25">
      <c r="A15" s="27" t="s">
        <v>17</v>
      </c>
      <c r="B15" s="24"/>
      <c r="C15" s="43"/>
      <c r="D15" s="85"/>
      <c r="E15" s="85"/>
      <c r="F15" s="25"/>
      <c r="G15" s="25"/>
      <c r="H15" s="25"/>
      <c r="J15" s="18">
        <v>8</v>
      </c>
      <c r="K15" s="18">
        <v>18</v>
      </c>
      <c r="L15" s="18"/>
      <c r="M15" s="17" t="s">
        <v>83</v>
      </c>
    </row>
    <row r="16" spans="1:16" ht="13.5" hidden="1" thickBot="1" x14ac:dyDescent="0.3">
      <c r="A16" s="31" t="s">
        <v>17</v>
      </c>
      <c r="B16" s="30" t="s">
        <v>132</v>
      </c>
      <c r="C16" s="44"/>
      <c r="D16" s="84" t="str">
        <f>IF(B1="","הכנס למעלה כתובת אימייל",IF(J16&lt;&gt;"",IF($F$1&lt;J16,"נבדק צעיר מגיל המינימום",IF($F$1&gt;K16,"נבדק מבוגר מגיל המקסימום","")),""))</f>
        <v>הכנס למעלה כתובת אימייל</v>
      </c>
      <c r="E16" s="84"/>
      <c r="F16" s="29"/>
      <c r="G16" s="29"/>
      <c r="H16" s="29"/>
      <c r="J16" s="18">
        <v>8</v>
      </c>
      <c r="K16" s="18">
        <v>18</v>
      </c>
      <c r="L16" s="18"/>
      <c r="M16" s="17" t="s">
        <v>84</v>
      </c>
    </row>
    <row r="17" spans="1:16" ht="13.5" hidden="1" thickBot="1" x14ac:dyDescent="0.3">
      <c r="A17" s="31" t="s">
        <v>17</v>
      </c>
      <c r="B17" s="30" t="s">
        <v>133</v>
      </c>
      <c r="C17" s="44"/>
      <c r="D17" s="84" t="str">
        <f>IF(B1="","הכנס למעלה כתובת אימייל",IF(J17&lt;&gt;"",IF($F$1&lt;J17,"נבדק צעיר מגיל המינימום",IF($F$1&gt;K17,"נבדק מבוגר מגיל המקסימום","")),""))</f>
        <v>הכנס למעלה כתובת אימייל</v>
      </c>
      <c r="E17" s="84"/>
      <c r="F17" s="29"/>
      <c r="G17" s="29"/>
      <c r="H17" s="29"/>
      <c r="J17" s="18">
        <v>8</v>
      </c>
      <c r="K17" s="18">
        <v>18</v>
      </c>
      <c r="L17" s="18"/>
      <c r="M17" s="17" t="s">
        <v>85</v>
      </c>
    </row>
    <row r="18" spans="1:16" ht="13.5" hidden="1" thickBot="1" x14ac:dyDescent="0.3">
      <c r="A18" s="31" t="s">
        <v>17</v>
      </c>
      <c r="B18" s="30" t="s">
        <v>134</v>
      </c>
      <c r="C18" s="44"/>
      <c r="D18" s="84" t="str">
        <f>IF(B1="","הכנס למעלה כתובת אימייל",IF(J18&lt;&gt;"",IF($F$1&lt;J18,"נבדק צעיר מגיל המינימום",IF($F$1&gt;K18,"נבדק מבוגר מגיל המקסימום","")),""))</f>
        <v>הכנס למעלה כתובת אימייל</v>
      </c>
      <c r="E18" s="84"/>
      <c r="F18" s="29"/>
      <c r="G18" s="29"/>
      <c r="H18" s="29"/>
      <c r="J18" s="18">
        <v>8</v>
      </c>
      <c r="K18" s="18">
        <v>18</v>
      </c>
      <c r="L18" s="18"/>
      <c r="M18" s="17" t="s">
        <v>86</v>
      </c>
    </row>
    <row r="19" spans="1:16" ht="13.5" hidden="1" thickBot="1" x14ac:dyDescent="0.3">
      <c r="A19" s="31" t="s">
        <v>17</v>
      </c>
      <c r="B19" s="30" t="s">
        <v>135</v>
      </c>
      <c r="C19" s="44"/>
      <c r="D19" s="84" t="str">
        <f>IF(B1="","הכנס למעלה כתובת אימייל",IF(J19&lt;&gt;"",IF($F$1&lt;J19,"נבדק צעיר מגיל המינימום",IF($F$1&gt;K19,"נבדק מבוגר מגיל המקסימום","")),""))</f>
        <v>הכנס למעלה כתובת אימייל</v>
      </c>
      <c r="E19" s="84"/>
      <c r="F19" s="29"/>
      <c r="G19" s="29"/>
      <c r="H19" s="29"/>
      <c r="J19" s="18">
        <v>8</v>
      </c>
      <c r="K19" s="18">
        <v>18</v>
      </c>
      <c r="L19" s="18"/>
      <c r="M19" s="17" t="s">
        <v>87</v>
      </c>
    </row>
    <row r="20" spans="1:16" ht="13.5" hidden="1" thickBot="1" x14ac:dyDescent="0.3">
      <c r="A20" s="31" t="s">
        <v>17</v>
      </c>
      <c r="B20" s="30" t="s">
        <v>136</v>
      </c>
      <c r="C20" s="44"/>
      <c r="D20" s="84" t="str">
        <f>IF(B1="","הכנס למעלה כתובת אימייל",IF(J20&lt;&gt;"",IF($F$1&lt;J20,"נבדק צעיר מגיל המינימום",IF($F$1&gt;K20,"נבדק מבוגר מגיל המקסימום","")),""))</f>
        <v>הכנס למעלה כתובת אימייל</v>
      </c>
      <c r="E20" s="84"/>
      <c r="F20" s="29"/>
      <c r="G20" s="29"/>
      <c r="H20" s="29"/>
      <c r="J20" s="18">
        <v>8</v>
      </c>
      <c r="K20" s="18">
        <v>18</v>
      </c>
      <c r="L20" s="18"/>
      <c r="M20" s="17" t="s">
        <v>88</v>
      </c>
    </row>
    <row r="21" spans="1:16" ht="13.5" hidden="1" thickBot="1" x14ac:dyDescent="0.3">
      <c r="A21" s="31" t="s">
        <v>17</v>
      </c>
      <c r="B21" s="30" t="s">
        <v>137</v>
      </c>
      <c r="C21" s="44"/>
      <c r="D21" s="84" t="str">
        <f>IF(B1="","הכנס למעלה כתובת אימייל",IF(J21&lt;&gt;"",IF($F$1&lt;J21,"נבדק צעיר מגיל המינימום",IF($F$1&gt;K21,"נבדק מבוגר מגיל המקסימום","")),""))</f>
        <v>הכנס למעלה כתובת אימייל</v>
      </c>
      <c r="E21" s="84"/>
      <c r="F21" s="29"/>
      <c r="G21" s="29"/>
      <c r="H21" s="29"/>
      <c r="J21" s="18">
        <v>8</v>
      </c>
      <c r="K21" s="18">
        <v>18</v>
      </c>
      <c r="L21" s="18"/>
      <c r="M21" s="17" t="s">
        <v>161</v>
      </c>
    </row>
    <row r="22" spans="1:16" ht="13.5" hidden="1" thickBot="1" x14ac:dyDescent="0.3">
      <c r="A22" s="31" t="s">
        <v>17</v>
      </c>
      <c r="B22" s="30" t="s">
        <v>140</v>
      </c>
      <c r="C22" s="44"/>
      <c r="D22" s="84" t="str">
        <f>IF(B1="","הכנס למעלה כתובת אימייל",IF(J22&lt;&gt;"",IF($F$1&lt;J22,"נבדק צעיר מגיל המינימום",IF($F$1&gt;K22,"נבדק מבוגר מגיל המקסימום","")),""))</f>
        <v>הכנס למעלה כתובת אימייל</v>
      </c>
      <c r="E22" s="84"/>
      <c r="F22" s="29"/>
      <c r="G22" s="29"/>
      <c r="H22" s="29"/>
      <c r="J22" s="18">
        <v>8</v>
      </c>
      <c r="K22" s="18">
        <v>18</v>
      </c>
      <c r="L22" s="18"/>
    </row>
    <row r="23" spans="1:16" ht="13.5" hidden="1" thickBot="1" x14ac:dyDescent="0.3">
      <c r="A23" s="31" t="s">
        <v>17</v>
      </c>
      <c r="B23" s="28" t="s">
        <v>26</v>
      </c>
      <c r="C23" s="44"/>
      <c r="D23" s="84" t="str">
        <f>IF(B1="","הכנס למעלה כתובת אימייל",IF(J23&lt;&gt;"",IF($F$1&lt;J23,"נבדק צעיר מגיל המינימום",IF($F$1&gt;K23,"נבדק מבוגר מגיל המקסימום","")),""))</f>
        <v>הכנס למעלה כתובת אימייל</v>
      </c>
      <c r="E23" s="84"/>
      <c r="F23" s="29"/>
      <c r="G23" s="29"/>
      <c r="H23" s="29"/>
      <c r="J23" s="18">
        <v>8</v>
      </c>
      <c r="K23" s="18">
        <v>18</v>
      </c>
      <c r="L23" s="18"/>
    </row>
    <row r="24" spans="1:16" ht="13.5" hidden="1" thickBot="1" x14ac:dyDescent="0.3">
      <c r="A24" s="31" t="s">
        <v>17</v>
      </c>
      <c r="B24" s="28" t="s">
        <v>28</v>
      </c>
      <c r="C24" s="44"/>
      <c r="D24" s="84" t="str">
        <f>IF(B1="","הכנס למעלה כתובת אימייל",IF(J24&lt;&gt;"",IF($F$1&lt;J24,"נבדק צעיר מגיל המינימום",IF($F$1&gt;K24,"נבדק מבוגר מגיל המקסימום","")),""))</f>
        <v>הכנס למעלה כתובת אימייל</v>
      </c>
      <c r="E24" s="84"/>
      <c r="F24" s="29"/>
      <c r="G24" s="29"/>
      <c r="H24" s="29"/>
      <c r="J24" s="18">
        <v>8</v>
      </c>
      <c r="K24" s="18">
        <v>18</v>
      </c>
      <c r="L24" s="18"/>
    </row>
    <row r="25" spans="1:16" ht="15.75" hidden="1" thickBot="1" x14ac:dyDescent="0.3">
      <c r="A25" s="31" t="s">
        <v>17</v>
      </c>
      <c r="B25" s="28" t="s">
        <v>30</v>
      </c>
      <c r="C25" s="44"/>
      <c r="D25" s="84" t="str">
        <f>IF(B1="","הכנס למעלה כתובת אימייל",IF(J25&lt;&gt;"",IF($F$1&lt;J25,"נבדק צעיר מגיל המינימום",IF($F$1&gt;K25,"נבדק מבוגר מגיל המקסימום","")),""))</f>
        <v>הכנס למעלה כתובת אימייל</v>
      </c>
      <c r="E25" s="84"/>
      <c r="F25" s="98" t="s">
        <v>127</v>
      </c>
      <c r="G25" s="98"/>
      <c r="H25" s="98"/>
      <c r="J25" s="18">
        <v>8</v>
      </c>
      <c r="K25" s="18">
        <v>18</v>
      </c>
      <c r="L25" s="18"/>
    </row>
    <row r="26" spans="1:16" ht="15" hidden="1" x14ac:dyDescent="0.25">
      <c r="A26" s="27" t="s">
        <v>32</v>
      </c>
      <c r="B26" s="24"/>
      <c r="C26" s="43"/>
      <c r="D26" s="85"/>
      <c r="E26" s="85"/>
      <c r="F26" s="25"/>
      <c r="G26" s="25"/>
      <c r="H26" s="25"/>
      <c r="J26" s="18">
        <v>4</v>
      </c>
      <c r="K26" s="18">
        <v>14</v>
      </c>
      <c r="L26" s="18"/>
    </row>
    <row r="27" spans="1:16" ht="13.5" hidden="1" thickBot="1" x14ac:dyDescent="0.3">
      <c r="A27" s="31" t="s">
        <v>32</v>
      </c>
      <c r="B27" s="28" t="s">
        <v>138</v>
      </c>
      <c r="C27" s="44"/>
      <c r="D27" s="84" t="str">
        <f>IF(B1="","הכנס למעלה כתובת אימייל",IF(J27&lt;&gt;"",IF($F$1&lt;J27,"נבדק צעיר מגיל המינימום",IF($F$1&gt;K27,"נבדק מבוגר מגיל המקסימום","")),""))</f>
        <v>הכנס למעלה כתובת אימייל</v>
      </c>
      <c r="E27" s="84"/>
      <c r="F27" s="29"/>
      <c r="G27" s="29"/>
      <c r="H27" s="29"/>
      <c r="J27" s="18">
        <v>4</v>
      </c>
      <c r="K27" s="18">
        <v>14</v>
      </c>
      <c r="L27" s="18"/>
    </row>
    <row r="28" spans="1:16" ht="13.5" hidden="1" thickBot="1" x14ac:dyDescent="0.3">
      <c r="A28" s="31" t="s">
        <v>32</v>
      </c>
      <c r="B28" s="28" t="s">
        <v>35</v>
      </c>
      <c r="C28" s="44"/>
      <c r="D28" s="84" t="str">
        <f>IF(B1="","הכנס למעלה כתובת אימייל",IF(J28&lt;&gt;"",IF($F$1&lt;J28,"נבדק צעיר מגיל המינימום",IF($F$1&gt;K28,"נבדק מבוגר מגיל המקסימום","")),""))</f>
        <v>הכנס למעלה כתובת אימייל</v>
      </c>
      <c r="E28" s="84"/>
      <c r="F28" s="29"/>
      <c r="G28" s="29"/>
      <c r="H28" s="29"/>
      <c r="J28" s="18">
        <v>4</v>
      </c>
      <c r="K28" s="18">
        <v>14</v>
      </c>
      <c r="L28" s="18"/>
    </row>
    <row r="29" spans="1:16" ht="15" hidden="1" x14ac:dyDescent="0.25">
      <c r="A29" s="27">
        <v>592</v>
      </c>
      <c r="B29" s="24"/>
      <c r="C29" s="43"/>
      <c r="D29" s="85"/>
      <c r="E29" s="85"/>
      <c r="F29" s="25"/>
      <c r="G29" s="25"/>
      <c r="H29" s="25"/>
      <c r="J29" s="18">
        <v>4</v>
      </c>
      <c r="K29" s="18">
        <v>12</v>
      </c>
      <c r="L29" s="18"/>
    </row>
    <row r="30" spans="1:16" ht="13.5" hidden="1" thickBot="1" x14ac:dyDescent="0.3">
      <c r="A30" s="31">
        <v>592</v>
      </c>
      <c r="B30" s="28" t="s">
        <v>138</v>
      </c>
      <c r="C30" s="44"/>
      <c r="D30" s="84" t="str">
        <f>IF(B1="","הכנס למעלה כתובת אימייל",IF(J30&lt;&gt;"",IF($F$1&lt;J30,"נבדק צעיר מגיל המינימום",IF($F$1&gt;K30,"נבדק מבוגר מגיל המקסימום","")),""))</f>
        <v>הכנס למעלה כתובת אימייל</v>
      </c>
      <c r="E30" s="84"/>
      <c r="F30" s="29"/>
      <c r="G30" s="29"/>
      <c r="H30" s="29"/>
      <c r="J30" s="18">
        <v>4</v>
      </c>
      <c r="K30" s="18">
        <v>12</v>
      </c>
      <c r="L30" s="18"/>
    </row>
    <row r="31" spans="1:16" ht="13.5" hidden="1" thickBot="1" x14ac:dyDescent="0.3">
      <c r="A31" s="31">
        <v>592</v>
      </c>
      <c r="B31" s="28" t="s">
        <v>35</v>
      </c>
      <c r="C31" s="44"/>
      <c r="D31" s="84" t="str">
        <f>IF(B1="","הכנס למעלה כתובת אימייל",IF(J31&lt;&gt;"",IF($F$1&lt;J31,"נבדק צעיר מגיל המינימום",IF($F$1&gt;K31,"נבדק מבוגר מגיל המקסימום","")),""))</f>
        <v>הכנס למעלה כתובת אימייל</v>
      </c>
      <c r="E31" s="84"/>
      <c r="F31" s="29"/>
      <c r="G31" s="29"/>
      <c r="H31" s="29"/>
      <c r="J31" s="18">
        <v>4</v>
      </c>
      <c r="K31" s="18">
        <v>12</v>
      </c>
      <c r="L31" s="18"/>
      <c r="M31" s="18"/>
      <c r="N31" s="18"/>
      <c r="O31" s="18"/>
      <c r="P31" s="18"/>
    </row>
    <row r="32" spans="1:16" ht="15" hidden="1" x14ac:dyDescent="0.25">
      <c r="A32" s="27" t="s">
        <v>39</v>
      </c>
      <c r="B32" s="24"/>
      <c r="C32" s="43"/>
      <c r="D32" s="85"/>
      <c r="E32" s="85"/>
      <c r="F32" s="25"/>
      <c r="G32" s="25"/>
      <c r="H32" s="25"/>
      <c r="J32" s="18">
        <v>8</v>
      </c>
      <c r="K32" s="18">
        <v>18</v>
      </c>
      <c r="L32" s="18"/>
      <c r="M32" s="18"/>
      <c r="N32" s="18"/>
      <c r="O32" s="18"/>
      <c r="P32" s="18"/>
    </row>
    <row r="33" spans="1:16" ht="13.5" hidden="1" thickBot="1" x14ac:dyDescent="0.3">
      <c r="A33" s="31" t="s">
        <v>39</v>
      </c>
      <c r="B33" s="28" t="s">
        <v>139</v>
      </c>
      <c r="C33" s="44"/>
      <c r="D33" s="84" t="str">
        <f>IF($B$1="","הכנס למעלה כתובת אימייל",IF(J33&lt;&gt;"",IF($F$1&lt;J33,"נבדק צעיר מגיל המינימום",IF($F$1&gt;K33,"נבדק מבוגר מגיל המקסימום","")),""))</f>
        <v>הכנס למעלה כתובת אימייל</v>
      </c>
      <c r="E33" s="84"/>
      <c r="F33" s="99"/>
      <c r="G33" s="99"/>
      <c r="H33" s="99"/>
      <c r="J33" s="18">
        <v>8</v>
      </c>
      <c r="K33" s="18">
        <v>18</v>
      </c>
      <c r="L33" s="18"/>
      <c r="M33" s="18"/>
      <c r="N33" s="18"/>
      <c r="O33" s="18"/>
      <c r="P33" s="18"/>
    </row>
    <row r="34" spans="1:16" ht="13.5" hidden="1" thickBot="1" x14ac:dyDescent="0.3">
      <c r="A34" s="31" t="s">
        <v>39</v>
      </c>
      <c r="B34" s="28" t="s">
        <v>224</v>
      </c>
      <c r="C34" s="44"/>
      <c r="D34" s="84" t="str">
        <f t="shared" ref="D34:D38" si="0">IF($B$1="","הכנס למעלה כתובת אימייל",IF(J34&lt;&gt;"",IF($F$1&lt;J34,"נבדק צעיר מגיל המינימום",IF($F$1&gt;K34,"נבדק מבוגר מגיל המקסימום","")),""))</f>
        <v>הכנס למעלה כתובת אימייל</v>
      </c>
      <c r="E34" s="84"/>
      <c r="F34" s="100" t="s">
        <v>222</v>
      </c>
      <c r="G34" s="100"/>
      <c r="H34" s="100"/>
      <c r="J34" s="18">
        <v>8</v>
      </c>
      <c r="K34" s="18">
        <v>18</v>
      </c>
      <c r="L34" s="18"/>
      <c r="M34" s="18"/>
      <c r="N34" s="18"/>
      <c r="O34" s="18"/>
      <c r="P34" s="18"/>
    </row>
    <row r="35" spans="1:16" ht="13.5" hidden="1" thickBot="1" x14ac:dyDescent="0.3">
      <c r="A35" s="31" t="s">
        <v>39</v>
      </c>
      <c r="B35" s="28" t="s">
        <v>225</v>
      </c>
      <c r="C35" s="44"/>
      <c r="D35" s="84" t="str">
        <f t="shared" si="0"/>
        <v>הכנס למעלה כתובת אימייל</v>
      </c>
      <c r="E35" s="84"/>
      <c r="F35" s="100" t="s">
        <v>223</v>
      </c>
      <c r="G35" s="100"/>
      <c r="H35" s="100"/>
      <c r="J35" s="18">
        <v>8</v>
      </c>
      <c r="K35" s="18">
        <v>18</v>
      </c>
      <c r="L35" s="18"/>
      <c r="M35" s="18"/>
      <c r="N35" s="18"/>
      <c r="O35" s="18"/>
      <c r="P35" s="18"/>
    </row>
    <row r="36" spans="1:16" ht="13.5" hidden="1" thickBot="1" x14ac:dyDescent="0.3">
      <c r="A36" s="31" t="s">
        <v>39</v>
      </c>
      <c r="B36" s="28" t="s">
        <v>221</v>
      </c>
      <c r="C36" s="44"/>
      <c r="D36" s="84" t="str">
        <f t="shared" si="0"/>
        <v>הכנס למעלה כתובת אימייל</v>
      </c>
      <c r="E36" s="84"/>
      <c r="F36" s="100"/>
      <c r="G36" s="100"/>
      <c r="H36" s="100"/>
      <c r="J36" s="18">
        <v>8</v>
      </c>
      <c r="K36" s="18">
        <v>18</v>
      </c>
      <c r="L36" s="18"/>
      <c r="M36" s="18"/>
      <c r="N36" s="18"/>
      <c r="O36" s="18"/>
      <c r="P36" s="18"/>
    </row>
    <row r="37" spans="1:16" ht="13.5" hidden="1" thickBot="1" x14ac:dyDescent="0.3">
      <c r="A37" s="31" t="s">
        <v>39</v>
      </c>
      <c r="B37" s="28" t="s">
        <v>226</v>
      </c>
      <c r="C37" s="44"/>
      <c r="D37" s="84" t="str">
        <f t="shared" si="0"/>
        <v>הכנס למעלה כתובת אימייל</v>
      </c>
      <c r="E37" s="84"/>
      <c r="F37" s="100" t="s">
        <v>222</v>
      </c>
      <c r="G37" s="100"/>
      <c r="H37" s="100"/>
      <c r="J37" s="18">
        <v>8</v>
      </c>
      <c r="K37" s="18">
        <v>18</v>
      </c>
      <c r="L37" s="18"/>
      <c r="M37" s="18"/>
      <c r="N37" s="18"/>
      <c r="O37" s="18"/>
      <c r="P37" s="18"/>
    </row>
    <row r="38" spans="1:16" ht="13.5" hidden="1" thickBot="1" x14ac:dyDescent="0.3">
      <c r="A38" s="31" t="s">
        <v>39</v>
      </c>
      <c r="B38" s="28" t="s">
        <v>227</v>
      </c>
      <c r="C38" s="44"/>
      <c r="D38" s="84" t="str">
        <f t="shared" si="0"/>
        <v>הכנס למעלה כתובת אימייל</v>
      </c>
      <c r="E38" s="84"/>
      <c r="F38" s="100" t="s">
        <v>223</v>
      </c>
      <c r="G38" s="100"/>
      <c r="H38" s="100"/>
      <c r="J38" s="18">
        <v>8</v>
      </c>
      <c r="K38" s="18">
        <v>18</v>
      </c>
      <c r="L38" s="18"/>
      <c r="M38" s="18"/>
      <c r="N38" s="18"/>
      <c r="O38" s="18"/>
      <c r="P38" s="18"/>
    </row>
    <row r="39" spans="1:16" ht="15" hidden="1" x14ac:dyDescent="0.25">
      <c r="A39" s="27" t="s">
        <v>40</v>
      </c>
      <c r="B39" s="24"/>
      <c r="C39" s="45"/>
      <c r="D39" s="85"/>
      <c r="E39" s="85"/>
      <c r="F39" s="25"/>
      <c r="G39" s="25"/>
      <c r="H39" s="25"/>
      <c r="J39" s="18">
        <v>6</v>
      </c>
      <c r="K39" s="18">
        <v>17</v>
      </c>
    </row>
    <row r="40" spans="1:16" ht="13.5" hidden="1" thickBot="1" x14ac:dyDescent="0.3">
      <c r="A40" s="31" t="s">
        <v>40</v>
      </c>
      <c r="B40" s="28" t="s">
        <v>229</v>
      </c>
      <c r="C40" s="46"/>
      <c r="D40" s="84" t="str">
        <f>IF(B1="","הכנס למעלה כתובת אימייל",IF(J40&lt;&gt;"",IF($F$1&lt;J40,"נבדק צעיר מגיל המינימום",IF($F$1&gt;K40,"נבדק מבוגר מגיל המקסימום","")),""))</f>
        <v>הכנס למעלה כתובת אימייל</v>
      </c>
      <c r="E40" s="84"/>
      <c r="F40" s="29"/>
      <c r="G40" s="29"/>
      <c r="H40" s="29"/>
      <c r="J40" s="18">
        <v>6</v>
      </c>
      <c r="K40" s="18">
        <v>17</v>
      </c>
    </row>
    <row r="41" spans="1:16" ht="15" hidden="1" x14ac:dyDescent="0.25">
      <c r="A41" s="27" t="s">
        <v>41</v>
      </c>
      <c r="B41" s="24"/>
      <c r="C41" s="45"/>
      <c r="D41" s="85"/>
      <c r="E41" s="85"/>
      <c r="F41" s="25"/>
      <c r="G41" s="25"/>
      <c r="H41" s="25"/>
      <c r="J41" s="18">
        <v>8</v>
      </c>
      <c r="K41" s="18">
        <v>18</v>
      </c>
    </row>
    <row r="42" spans="1:16" ht="13.5" hidden="1" thickBot="1" x14ac:dyDescent="0.3">
      <c r="A42" s="31" t="s">
        <v>41</v>
      </c>
      <c r="B42" s="28" t="s">
        <v>171</v>
      </c>
      <c r="C42" s="46"/>
      <c r="D42" s="84" t="str">
        <f>IF(B1="","הכנס למעלה כתובת אימייל",IF(J42&lt;&gt;"",IF($F$1&lt;J42,"נבדק צעיר מגיל המינימום",IF($F$1&gt;K42,"נבדק מבוגר מגיל המקסימום","")),""))</f>
        <v>הכנס למעלה כתובת אימייל</v>
      </c>
      <c r="E42" s="84"/>
      <c r="F42" s="29"/>
      <c r="G42" s="29"/>
      <c r="H42" s="29"/>
      <c r="J42" s="18">
        <v>8</v>
      </c>
      <c r="K42" s="18">
        <v>18</v>
      </c>
    </row>
    <row r="43" spans="1:16" ht="13.5" hidden="1" thickBot="1" x14ac:dyDescent="0.3">
      <c r="A43" s="31" t="s">
        <v>41</v>
      </c>
      <c r="B43" s="28" t="s">
        <v>172</v>
      </c>
      <c r="C43" s="46"/>
      <c r="D43" s="84" t="str">
        <f>IF(B1="","הכנס למעלה כתובת אימייל",IF(J43&lt;&gt;"",IF($F$1&lt;J43,"נבדק צעיר מגיל המינימום",IF($F$1&gt;K43,"נבדק מבוגר מגיל המקסימום","")),""))</f>
        <v>הכנס למעלה כתובת אימייל</v>
      </c>
      <c r="E43" s="84"/>
      <c r="F43" s="29"/>
      <c r="G43" s="29"/>
      <c r="H43" s="29"/>
      <c r="J43" s="18">
        <v>8</v>
      </c>
      <c r="K43" s="18">
        <v>18</v>
      </c>
    </row>
    <row r="44" spans="1:16" ht="15" hidden="1" x14ac:dyDescent="0.25">
      <c r="A44" s="27" t="s">
        <v>203</v>
      </c>
      <c r="B44" s="24"/>
      <c r="C44" s="45"/>
      <c r="D44" s="85"/>
      <c r="E44" s="85"/>
      <c r="F44" s="25"/>
      <c r="G44" s="25"/>
      <c r="H44" s="25"/>
      <c r="J44" s="18">
        <v>11</v>
      </c>
      <c r="K44" s="18">
        <v>22</v>
      </c>
    </row>
    <row r="45" spans="1:16" hidden="1" x14ac:dyDescent="0.25">
      <c r="A45" s="31" t="s">
        <v>203</v>
      </c>
      <c r="B45" s="28" t="s">
        <v>204</v>
      </c>
      <c r="C45" s="66"/>
      <c r="D45" s="84" t="str">
        <f>IF($B$1="","הכנס למעלה כתובת אימייל",IF(J45&lt;&gt;"",IF($F$1&lt;J45,"נבדק צעיר מגיל המינימום",IF($F$1&gt;K45,"יחושב לפי גיל 19","")),""))</f>
        <v>הכנס למעלה כתובת אימייל</v>
      </c>
      <c r="E45" s="84"/>
      <c r="F45" s="29"/>
      <c r="G45" s="29"/>
      <c r="H45" s="29"/>
      <c r="J45" s="18">
        <v>11</v>
      </c>
      <c r="K45" s="18">
        <v>19</v>
      </c>
    </row>
    <row r="46" spans="1:16" hidden="1" x14ac:dyDescent="0.25">
      <c r="A46" s="31" t="s">
        <v>203</v>
      </c>
      <c r="B46" s="28" t="s">
        <v>205</v>
      </c>
      <c r="C46" s="66"/>
      <c r="D46" s="84" t="str">
        <f>IF($B$1="","הכנס למעלה כתובת אימייל",IF(J46&lt;&gt;"",IF($F$1&lt;J46,"נבדק צעיר מגיל המינימום",IF($F$1&gt;K46,"יחושב לפי גיל 22","")),""))</f>
        <v>הכנס למעלה כתובת אימייל</v>
      </c>
      <c r="E46" s="84"/>
      <c r="F46" s="29"/>
      <c r="G46" s="29"/>
      <c r="H46" s="29"/>
      <c r="J46" s="18">
        <v>11</v>
      </c>
      <c r="K46" s="18">
        <v>22</v>
      </c>
    </row>
    <row r="47" spans="1:16" hidden="1" x14ac:dyDescent="0.25">
      <c r="A47" s="31" t="s">
        <v>203</v>
      </c>
      <c r="B47" s="28" t="s">
        <v>206</v>
      </c>
      <c r="C47" s="66"/>
      <c r="D47" s="84" t="str">
        <f>IF($B$1="","הכנס למעלה כתובת אימייל",IF(J47&lt;&gt;"",IF($F$1&lt;J47,"נבדק צעיר מגיל המינימום",IF($F$1&gt;K47,"יחושב לפי גיל 22","")),""))</f>
        <v>הכנס למעלה כתובת אימייל</v>
      </c>
      <c r="E47" s="84"/>
      <c r="F47" s="29"/>
      <c r="G47" s="29"/>
      <c r="H47" s="29"/>
      <c r="J47" s="18">
        <v>11</v>
      </c>
      <c r="K47" s="18">
        <v>22</v>
      </c>
    </row>
    <row r="48" spans="1:16" hidden="1" x14ac:dyDescent="0.25">
      <c r="A48" s="31" t="s">
        <v>203</v>
      </c>
      <c r="B48" s="28" t="s">
        <v>207</v>
      </c>
      <c r="C48" s="66"/>
      <c r="D48" s="84" t="str">
        <f t="shared" ref="D48" si="1">IF($B$1="","הכנס למעלה כתובת אימייל",IF(J48&lt;&gt;"",IF($F$1&lt;J48,"נבדק צעיר מגיל המינימום",IF($F$1&gt;K48,"יחושב לפי גיל 19","")),""))</f>
        <v>הכנס למעלה כתובת אימייל</v>
      </c>
      <c r="E48" s="84"/>
      <c r="F48" s="29"/>
      <c r="G48" s="29"/>
      <c r="H48" s="29"/>
      <c r="J48" s="18">
        <v>11</v>
      </c>
      <c r="K48" s="18">
        <v>19</v>
      </c>
    </row>
    <row r="49" spans="1:11" hidden="1" x14ac:dyDescent="0.25">
      <c r="A49" s="31" t="s">
        <v>203</v>
      </c>
      <c r="B49" s="28" t="s">
        <v>208</v>
      </c>
      <c r="C49" s="66"/>
      <c r="D49" s="84" t="str">
        <f>IF($B$1="","הכנס למעלה כתובת אימייל",IF(J49&lt;&gt;"",IF($F$1&lt;J49,"נבדק צעיר מגיל המינימום",IF($F$1&gt;K49,"יחושב לפי גיל 22","")),""))</f>
        <v>הכנס למעלה כתובת אימייל</v>
      </c>
      <c r="E49" s="84"/>
      <c r="F49" s="29"/>
      <c r="G49" s="29"/>
      <c r="H49" s="29"/>
      <c r="J49" s="18">
        <v>11</v>
      </c>
      <c r="K49" s="18">
        <v>22</v>
      </c>
    </row>
    <row r="50" spans="1:11" ht="15" hidden="1" x14ac:dyDescent="0.25">
      <c r="A50" s="27" t="s">
        <v>42</v>
      </c>
      <c r="B50" s="24"/>
      <c r="C50" s="45"/>
      <c r="D50" s="85"/>
      <c r="E50" s="85"/>
      <c r="F50" s="25"/>
      <c r="G50" s="25"/>
      <c r="H50" s="25"/>
      <c r="J50" s="18">
        <v>6</v>
      </c>
      <c r="K50" s="18">
        <v>18</v>
      </c>
    </row>
    <row r="51" spans="1:11" ht="13.5" hidden="1" thickBot="1" x14ac:dyDescent="0.3">
      <c r="A51" s="31" t="s">
        <v>42</v>
      </c>
      <c r="B51" s="28" t="s">
        <v>173</v>
      </c>
      <c r="C51" s="46"/>
      <c r="D51" s="84" t="str">
        <f>IF(B1="","הכנס למעלה כתובת אימייל",IF(J51&lt;&gt;"",IF($F$1&lt;J51,"נבדק צעיר מגיל המינימום",IF($F$1&gt;K51,"נבדק מבוגר מגיל המקסימום","")),""))</f>
        <v>הכנס למעלה כתובת אימייל</v>
      </c>
      <c r="E51" s="84"/>
      <c r="F51" s="29"/>
      <c r="G51" s="29"/>
      <c r="H51" s="29"/>
      <c r="J51" s="18">
        <v>6</v>
      </c>
      <c r="K51" s="18">
        <v>18</v>
      </c>
    </row>
    <row r="52" spans="1:11" ht="13.5" hidden="1" thickBot="1" x14ac:dyDescent="0.3">
      <c r="A52" s="31" t="s">
        <v>42</v>
      </c>
      <c r="B52" s="28" t="s">
        <v>44</v>
      </c>
      <c r="C52" s="46"/>
      <c r="D52" s="86" t="str">
        <f>IF(B1="","הכנס למעלה כתובת אימייל",IF(J52&lt;&gt;"",IF($F$1&lt;J52,"נבדק צעיר מגיל המינימום",IF($F$1&gt;K52,"נבדק מבוגר מגיל המקסימום","")),""))</f>
        <v>הכנס למעלה כתובת אימייל</v>
      </c>
      <c r="E52" s="84"/>
      <c r="F52" s="29"/>
      <c r="G52" s="29"/>
      <c r="H52" s="29"/>
      <c r="J52" s="18">
        <v>6</v>
      </c>
      <c r="K52" s="18">
        <v>18</v>
      </c>
    </row>
    <row r="53" spans="1:11" ht="13.5" hidden="1" thickBot="1" x14ac:dyDescent="0.3">
      <c r="A53" s="31" t="s">
        <v>42</v>
      </c>
      <c r="B53" s="28" t="s">
        <v>174</v>
      </c>
      <c r="C53" s="46"/>
      <c r="D53" s="86" t="str">
        <f>IF(B1="","הכנס למעלה כתובת אימייל",IF(J53&lt;&gt;"",IF($F$1&lt;J53,"נבדק צעיר מגיל המינימום",IF($F$1&gt;K53,"נבדק מבוגר מגיל המקסימום","")),""))</f>
        <v>הכנס למעלה כתובת אימייל</v>
      </c>
      <c r="E53" s="84"/>
      <c r="F53" s="29"/>
      <c r="G53" s="29"/>
      <c r="H53" s="29"/>
      <c r="J53" s="18">
        <v>6</v>
      </c>
      <c r="K53" s="18">
        <v>18</v>
      </c>
    </row>
    <row r="54" spans="1:11" ht="13.5" hidden="1" thickBot="1" x14ac:dyDescent="0.3">
      <c r="A54" s="31" t="s">
        <v>42</v>
      </c>
      <c r="B54" s="28" t="s">
        <v>175</v>
      </c>
      <c r="C54" s="46"/>
      <c r="D54" s="86" t="str">
        <f>IF(B1="","הכנס למעלה כתובת אימייל",IF(J54&lt;&gt;"",IF($F$1&lt;J54,"נבדק צעיר מגיל המינימום",IF($F$1&gt;K54,"נבדק מבוגר מגיל המקסימום","")),""))</f>
        <v>הכנס למעלה כתובת אימייל</v>
      </c>
      <c r="E54" s="84"/>
      <c r="F54" s="29"/>
      <c r="G54" s="29"/>
      <c r="H54" s="29"/>
      <c r="J54" s="18">
        <v>6</v>
      </c>
      <c r="K54" s="18">
        <v>18</v>
      </c>
    </row>
    <row r="55" spans="1:11" ht="13.5" hidden="1" thickBot="1" x14ac:dyDescent="0.3">
      <c r="A55" s="31" t="s">
        <v>42</v>
      </c>
      <c r="B55" s="28" t="s">
        <v>176</v>
      </c>
      <c r="C55" s="46"/>
      <c r="D55" s="86" t="str">
        <f>IF(B1="","הכנס למעלה כתובת אימייל",IF(J55&lt;&gt;"",IF($F$1&lt;J55,"נבדק צעיר מגיל המינימום",IF($F$1&gt;K55,"נבדק מבוגר מגיל המקסימום","")),""))</f>
        <v>הכנס למעלה כתובת אימייל</v>
      </c>
      <c r="E55" s="84"/>
      <c r="F55" s="29"/>
      <c r="G55" s="29"/>
      <c r="H55" s="29"/>
      <c r="J55" s="18">
        <v>6</v>
      </c>
      <c r="K55" s="18">
        <v>18</v>
      </c>
    </row>
    <row r="56" spans="1:11" ht="15" hidden="1" x14ac:dyDescent="0.25">
      <c r="A56" s="27" t="s">
        <v>43</v>
      </c>
      <c r="B56" s="24"/>
      <c r="C56" s="45"/>
      <c r="D56" s="85"/>
      <c r="E56" s="85"/>
      <c r="F56" s="25"/>
      <c r="G56" s="25"/>
      <c r="H56" s="25"/>
      <c r="J56" s="18">
        <v>5</v>
      </c>
      <c r="K56" s="18">
        <v>20</v>
      </c>
    </row>
    <row r="57" spans="1:11" ht="13.5" hidden="1" thickBot="1" x14ac:dyDescent="0.3">
      <c r="A57" s="31" t="s">
        <v>43</v>
      </c>
      <c r="B57" s="28" t="s">
        <v>44</v>
      </c>
      <c r="C57" s="46"/>
      <c r="D57" s="86" t="str">
        <f>IF(B1="","הכנס למעלה כתובת אימייל",IF(J57&lt;&gt;"",IF($F$1&lt;J57,"נבדק צעיר מגיל המינימום",IF($F$1&gt;K57,"נבדק מבוגר מגיל המקסימום","")),""))</f>
        <v>הכנס למעלה כתובת אימייל</v>
      </c>
      <c r="E57" s="84"/>
      <c r="F57" s="29"/>
      <c r="G57" s="29"/>
      <c r="H57" s="29"/>
      <c r="J57" s="18">
        <v>5</v>
      </c>
      <c r="K57" s="18">
        <v>20</v>
      </c>
    </row>
    <row r="58" spans="1:11" ht="13.5" hidden="1" thickBot="1" x14ac:dyDescent="0.3">
      <c r="A58" s="31" t="s">
        <v>43</v>
      </c>
      <c r="B58" s="28" t="s">
        <v>173</v>
      </c>
      <c r="C58" s="46"/>
      <c r="D58" s="86" t="str">
        <f>IF(B1="","הכנס למעלה כתובת אימייל",IF(J58&lt;&gt;"",IF($F$1&lt;J58,"נבדק צעיר מגיל המינימום",IF($F$1&gt;K58,"נבדק מבוגר מגיל המקסימום","")),""))</f>
        <v>הכנס למעלה כתובת אימייל</v>
      </c>
      <c r="E58" s="84"/>
      <c r="F58" s="29"/>
      <c r="G58" s="29"/>
      <c r="H58" s="29"/>
      <c r="J58" s="18">
        <v>5</v>
      </c>
      <c r="K58" s="18">
        <v>20</v>
      </c>
    </row>
    <row r="59" spans="1:11" ht="13.5" hidden="1" thickBot="1" x14ac:dyDescent="0.3">
      <c r="A59" s="31" t="s">
        <v>43</v>
      </c>
      <c r="B59" s="28" t="s">
        <v>45</v>
      </c>
      <c r="C59" s="46"/>
      <c r="D59" s="86" t="str">
        <f>IF(B1="","הכנס למעלה כתובת אימייל",IF(J59&lt;&gt;"",IF($F$1&lt;J59,"נבדק צעיר מגיל המינימום",IF($F$1&gt;K59,"נבדק מבוגר מגיל המקסימום","")),""))</f>
        <v>הכנס למעלה כתובת אימייל</v>
      </c>
      <c r="E59" s="84"/>
      <c r="F59" s="29"/>
      <c r="G59" s="29"/>
      <c r="H59" s="29"/>
      <c r="J59" s="18">
        <v>5</v>
      </c>
      <c r="K59" s="18">
        <v>20</v>
      </c>
    </row>
    <row r="60" spans="1:11" ht="13.5" hidden="1" thickBot="1" x14ac:dyDescent="0.3">
      <c r="A60" s="31" t="s">
        <v>43</v>
      </c>
      <c r="B60" s="28" t="s">
        <v>177</v>
      </c>
      <c r="C60" s="46"/>
      <c r="D60" s="86" t="str">
        <f>IF(B1="","הכנס למעלה כתובת אימייל",IF(J60&lt;&gt;"",IF($F$1&lt;J60,"נבדק צעיר מגיל המינימום",IF($F$1&gt;K60,"נבדק מבוגר מגיל המקסימום","")),""))</f>
        <v>הכנס למעלה כתובת אימייל</v>
      </c>
      <c r="E60" s="84"/>
      <c r="F60" s="29"/>
      <c r="G60" s="29"/>
      <c r="H60" s="29"/>
      <c r="J60" s="18">
        <v>5</v>
      </c>
      <c r="K60" s="18">
        <v>20</v>
      </c>
    </row>
    <row r="61" spans="1:11" hidden="1" x14ac:dyDescent="0.25">
      <c r="A61" s="31" t="s">
        <v>43</v>
      </c>
      <c r="B61" s="28" t="s">
        <v>46</v>
      </c>
      <c r="C61" s="59"/>
      <c r="D61" s="86" t="str">
        <f>IF(B1="","הכנס למעלה כתובת אימייל",IF(J61&lt;&gt;"",IF($F$1&lt;J61,"נבדק צעיר מגיל המינימום",IF($F$1&gt;K61,"נבדק מבוגר מגיל המקסימום","")),""))</f>
        <v>הכנס למעלה כתובת אימייל</v>
      </c>
      <c r="E61" s="84"/>
      <c r="F61" s="29"/>
      <c r="G61" s="29"/>
      <c r="H61" s="29"/>
      <c r="J61" s="18">
        <v>5</v>
      </c>
      <c r="K61" s="18">
        <v>20</v>
      </c>
    </row>
    <row r="62" spans="1:11" ht="16.5" hidden="1" thickBot="1" x14ac:dyDescent="0.3">
      <c r="A62" s="27" t="s">
        <v>90</v>
      </c>
      <c r="B62" s="24"/>
      <c r="C62" s="63" t="s">
        <v>170</v>
      </c>
      <c r="D62" s="71" t="s">
        <v>169</v>
      </c>
      <c r="E62" s="58"/>
      <c r="F62" s="55"/>
      <c r="G62" s="25"/>
      <c r="H62" s="25"/>
      <c r="J62" s="17" t="str">
        <f t="shared" ref="J62:J73" si="2">IFERROR(IF(DATEDIF($D$4,$E$4,"Y")&lt;4,"S",IF(AND(DATEDIF($D$4,$E$4,"Y")=4,DATEDIF($D$4,$E$4,"YM")&lt;9),"s",4.9)),"")</f>
        <v>S</v>
      </c>
      <c r="K62" s="17">
        <f>IFERROR(IF(DATEDIF($D$4,$E$4,"Y")&gt;14,"B",IF(AND(DATEDIF($D$4,$E$4,"Y")=14,DATEDIF($D$4,$E$4,"YM")&gt;8),"B",14.8)),"")</f>
        <v>14.8</v>
      </c>
    </row>
    <row r="63" spans="1:11" ht="13.5" hidden="1" customHeight="1" thickTop="1" thickBot="1" x14ac:dyDescent="0.3">
      <c r="A63" s="31" t="s">
        <v>90</v>
      </c>
      <c r="B63" s="28" t="s">
        <v>47</v>
      </c>
      <c r="C63" s="60"/>
      <c r="D63" s="65" t="str">
        <f t="shared" ref="D63:D73" si="3">IF(C63&lt;&gt;"","???","")</f>
        <v/>
      </c>
      <c r="E63" s="87" t="str">
        <f>IF(B1="","הכנס למעלה כתובת אימייל",IFERROR(IF(J63="s","נבדק צעיר מגיל המינימום",IF(K63="B","נבדק מבוגר מגיל המקסימום","")),""))</f>
        <v>הכנס למעלה כתובת אימייל</v>
      </c>
      <c r="F63" s="88"/>
      <c r="G63" s="101" t="s">
        <v>201</v>
      </c>
      <c r="H63" s="102"/>
      <c r="J63" s="17" t="str">
        <f>IFERROR(IF(DATEDIF($D$4,$E$4,"Y")&lt;4,"S",IF(AND(DATEDIF($D$4,$E$4,"Y")=4,DATEDIF($D$4,$E$4,"YM")&lt;9),"s",4.9)),"")</f>
        <v>S</v>
      </c>
      <c r="K63" s="17">
        <f t="shared" ref="K63:K73" si="4">IFERROR(IF(DATEDIF($D$4,$E$4,"Y")&gt;14,"B",IF(AND(DATEDIF($D$4,$E$4,"Y")=14,DATEDIF($D$4,$E$4,"YM")&gt;8),"B",14.8)),"")</f>
        <v>14.8</v>
      </c>
    </row>
    <row r="64" spans="1:11" ht="13.5" hidden="1" thickBot="1" x14ac:dyDescent="0.3">
      <c r="A64" s="31" t="s">
        <v>90</v>
      </c>
      <c r="B64" s="28" t="s">
        <v>48</v>
      </c>
      <c r="C64" s="57"/>
      <c r="D64" s="65" t="str">
        <f t="shared" si="3"/>
        <v/>
      </c>
      <c r="E64" s="87" t="str">
        <f>IF(B1="","הכנס למעלה כתובת אימייל",IFERROR(IF(J64="s","נבדק צעיר מגיל המינימום",IF(K64="B","נבדק מבוגר מגיל המקסימום","")),""))</f>
        <v>הכנס למעלה כתובת אימייל</v>
      </c>
      <c r="F64" s="88"/>
      <c r="G64" s="103"/>
      <c r="H64" s="104"/>
      <c r="J64" s="17" t="str">
        <f t="shared" si="2"/>
        <v>S</v>
      </c>
      <c r="K64" s="17">
        <f t="shared" si="4"/>
        <v>14.8</v>
      </c>
    </row>
    <row r="65" spans="1:11" ht="13.5" hidden="1" thickBot="1" x14ac:dyDescent="0.3">
      <c r="A65" s="31" t="s">
        <v>90</v>
      </c>
      <c r="B65" s="28" t="s">
        <v>49</v>
      </c>
      <c r="C65" s="57"/>
      <c r="D65" s="65" t="str">
        <f t="shared" si="3"/>
        <v/>
      </c>
      <c r="E65" s="87" t="str">
        <f>IF(B1="","הכנס למעלה כתובת אימייל",IFERROR(IF(J65="s","נבדק צעיר מגיל המינימום",IF(K65="B","נבדק מבוגר מגיל המקסימום","")),""))</f>
        <v>הכנס למעלה כתובת אימייל</v>
      </c>
      <c r="F65" s="88"/>
      <c r="G65" s="103"/>
      <c r="H65" s="104"/>
      <c r="J65" s="17" t="str">
        <f t="shared" si="2"/>
        <v>S</v>
      </c>
      <c r="K65" s="17">
        <f t="shared" si="4"/>
        <v>14.8</v>
      </c>
    </row>
    <row r="66" spans="1:11" ht="13.5" hidden="1" thickBot="1" x14ac:dyDescent="0.3">
      <c r="A66" s="31" t="s">
        <v>90</v>
      </c>
      <c r="B66" s="28" t="s">
        <v>50</v>
      </c>
      <c r="C66" s="57"/>
      <c r="D66" s="65" t="str">
        <f t="shared" si="3"/>
        <v/>
      </c>
      <c r="E66" s="87" t="str">
        <f>IF(B1="","הכנס למעלה כתובת אימייל",IFERROR(IF(J66="s","נבדק צעיר מגיל המינימום",IF(K66="B","נבדק מבוגר מגיל המקסימום","")),""))</f>
        <v>הכנס למעלה כתובת אימייל</v>
      </c>
      <c r="F66" s="88"/>
      <c r="G66" s="103"/>
      <c r="H66" s="104"/>
      <c r="J66" s="17" t="str">
        <f t="shared" si="2"/>
        <v>S</v>
      </c>
      <c r="K66" s="17">
        <f t="shared" si="4"/>
        <v>14.8</v>
      </c>
    </row>
    <row r="67" spans="1:11" ht="13.5" hidden="1" thickBot="1" x14ac:dyDescent="0.3">
      <c r="A67" s="31" t="s">
        <v>90</v>
      </c>
      <c r="B67" s="28" t="s">
        <v>51</v>
      </c>
      <c r="C67" s="57"/>
      <c r="D67" s="65" t="str">
        <f t="shared" si="3"/>
        <v/>
      </c>
      <c r="E67" s="87" t="str">
        <f>IF(B1="","הכנס למעלה כתובת אימייל",IFERROR(IF(J67="s","נבדק צעיר מגיל המינימום",IF(K67="B","נבדק מבוגר מגיל המקסימום","")),""))</f>
        <v>הכנס למעלה כתובת אימייל</v>
      </c>
      <c r="F67" s="88"/>
      <c r="G67" s="105"/>
      <c r="H67" s="106"/>
      <c r="J67" s="17" t="str">
        <f t="shared" si="2"/>
        <v>S</v>
      </c>
      <c r="K67" s="17">
        <f t="shared" si="4"/>
        <v>14.8</v>
      </c>
    </row>
    <row r="68" spans="1:11" ht="13.5" hidden="1" thickBot="1" x14ac:dyDescent="0.3">
      <c r="A68" s="31" t="s">
        <v>90</v>
      </c>
      <c r="B68" s="28" t="s">
        <v>52</v>
      </c>
      <c r="C68" s="57"/>
      <c r="D68" s="65" t="str">
        <f t="shared" si="3"/>
        <v/>
      </c>
      <c r="E68" s="87" t="str">
        <f>IF(B1="","הכנס למעלה כתובת אימייל",IFERROR(IF(J68="s","נבדק צעיר מגיל המינימום",IF(K68="B","נבדק מבוגר מגיל המקסימום","")),""))</f>
        <v>הכנס למעלה כתובת אימייל</v>
      </c>
      <c r="F68" s="88"/>
      <c r="G68" s="56" t="s">
        <v>165</v>
      </c>
      <c r="H68" s="61"/>
      <c r="J68" s="17" t="str">
        <f t="shared" si="2"/>
        <v>S</v>
      </c>
      <c r="K68" s="17">
        <f t="shared" si="4"/>
        <v>14.8</v>
      </c>
    </row>
    <row r="69" spans="1:11" ht="13.5" hidden="1" thickBot="1" x14ac:dyDescent="0.3">
      <c r="A69" s="31" t="s">
        <v>90</v>
      </c>
      <c r="B69" s="28" t="s">
        <v>53</v>
      </c>
      <c r="C69" s="57"/>
      <c r="D69" s="65" t="str">
        <f t="shared" si="3"/>
        <v/>
      </c>
      <c r="E69" s="87" t="str">
        <f>IF(B1="","הכנס למעלה כתובת אימייל",IFERROR(IF(J69="s","נבדק צעיר מגיל המינימום",IF(K69="B","נבדק מבוגר מגיל המקסימום","")),""))</f>
        <v>הכנס למעלה כתובת אימייל</v>
      </c>
      <c r="F69" s="88"/>
      <c r="G69" s="56" t="s">
        <v>166</v>
      </c>
      <c r="H69" s="62"/>
      <c r="J69" s="17" t="str">
        <f t="shared" si="2"/>
        <v>S</v>
      </c>
      <c r="K69" s="17">
        <f t="shared" si="4"/>
        <v>14.8</v>
      </c>
    </row>
    <row r="70" spans="1:11" ht="13.5" hidden="1" customHeight="1" thickBot="1" x14ac:dyDescent="0.3">
      <c r="A70" s="31" t="s">
        <v>90</v>
      </c>
      <c r="B70" s="28" t="s">
        <v>54</v>
      </c>
      <c r="C70" s="57"/>
      <c r="D70" s="65" t="str">
        <f t="shared" si="3"/>
        <v/>
      </c>
      <c r="E70" s="87" t="str">
        <f>IF(B1="","הכנס למעלה כתובת אימייל",IFERROR(IF(J70="s","נבדק צעיר מגיל המינימום",IF(K70="B","נבדק מבוגר מגיל המקסימום","")),""))</f>
        <v>הכנס למעלה כתובת אימייל</v>
      </c>
      <c r="F70" s="88"/>
      <c r="G70" s="56" t="s">
        <v>167</v>
      </c>
      <c r="H70" s="67"/>
      <c r="J70" s="17" t="str">
        <f t="shared" si="2"/>
        <v>S</v>
      </c>
      <c r="K70" s="17">
        <f t="shared" si="4"/>
        <v>14.8</v>
      </c>
    </row>
    <row r="71" spans="1:11" ht="13.5" hidden="1" thickBot="1" x14ac:dyDescent="0.3">
      <c r="A71" s="31" t="s">
        <v>90</v>
      </c>
      <c r="B71" s="28" t="s">
        <v>55</v>
      </c>
      <c r="C71" s="57"/>
      <c r="D71" s="65" t="str">
        <f t="shared" si="3"/>
        <v/>
      </c>
      <c r="E71" s="87" t="str">
        <f>IF(B1="","הכנס למעלה כתובת אימייל",IFERROR(IF(J71="s","נבדק צעיר מגיל המינימום",IF(K71="B","נבדק מבוגר מגיל המקסימום","")),""))</f>
        <v>הכנס למעלה כתובת אימייל</v>
      </c>
      <c r="F71" s="88"/>
      <c r="G71" s="90" t="s">
        <v>168</v>
      </c>
      <c r="H71" s="91"/>
      <c r="J71" s="17" t="str">
        <f t="shared" si="2"/>
        <v>S</v>
      </c>
      <c r="K71" s="17">
        <f t="shared" si="4"/>
        <v>14.8</v>
      </c>
    </row>
    <row r="72" spans="1:11" ht="13.5" hidden="1" thickBot="1" x14ac:dyDescent="0.3">
      <c r="A72" s="31" t="s">
        <v>90</v>
      </c>
      <c r="B72" s="28" t="s">
        <v>56</v>
      </c>
      <c r="C72" s="57"/>
      <c r="D72" s="65" t="str">
        <f t="shared" si="3"/>
        <v/>
      </c>
      <c r="E72" s="87" t="str">
        <f>IF(B1="","הכנס למעלה כתובת אימייל",IFERROR(IF(J72="s","נבדק צעיר מגיל המינימום",IF(K72="B","נבדק מבוגר מגיל המקסימום","")),""))</f>
        <v>הכנס למעלה כתובת אימייל</v>
      </c>
      <c r="F72" s="88"/>
      <c r="G72" s="92"/>
      <c r="H72" s="93"/>
      <c r="J72" s="17" t="str">
        <f t="shared" si="2"/>
        <v>S</v>
      </c>
      <c r="K72" s="17">
        <f t="shared" si="4"/>
        <v>14.8</v>
      </c>
    </row>
    <row r="73" spans="1:11" ht="13.5" hidden="1" thickBot="1" x14ac:dyDescent="0.3">
      <c r="A73" s="31" t="s">
        <v>90</v>
      </c>
      <c r="B73" s="28" t="s">
        <v>57</v>
      </c>
      <c r="C73" s="57"/>
      <c r="D73" s="70" t="str">
        <f t="shared" si="3"/>
        <v/>
      </c>
      <c r="E73" s="87" t="str">
        <f>IF(B1="","הכנס למעלה כתובת אימייל",IFERROR(IF(J73="s","נבדק צעיר מגיל המינימום",IF(K73="B","נבדק מבוגר מגיל המקסימום","")),""))</f>
        <v>הכנס למעלה כתובת אימייל</v>
      </c>
      <c r="F73" s="88"/>
      <c r="G73" s="94"/>
      <c r="H73" s="95"/>
      <c r="J73" s="17" t="str">
        <f t="shared" si="2"/>
        <v>S</v>
      </c>
      <c r="K73" s="17">
        <f t="shared" si="4"/>
        <v>14.8</v>
      </c>
    </row>
    <row r="74" spans="1:11" ht="16.5" hidden="1" thickBot="1" x14ac:dyDescent="0.3">
      <c r="A74" s="27" t="s">
        <v>179</v>
      </c>
      <c r="B74" s="24"/>
      <c r="C74" s="63" t="s">
        <v>170</v>
      </c>
      <c r="D74" s="71" t="s">
        <v>169</v>
      </c>
      <c r="E74" s="58"/>
      <c r="F74" s="55"/>
      <c r="G74" s="25"/>
      <c r="H74" s="25"/>
      <c r="J74" s="17" t="str">
        <f>IFERROR(IF(DATEDIF($D$4,$E$4,"Y")&lt;6,"S",""),"")</f>
        <v>S</v>
      </c>
      <c r="K74" s="17" t="str">
        <f>IFERROR(IF(DATEDIF($D$4,$E$4,"Y")&gt;16,"B",""),"")</f>
        <v/>
      </c>
    </row>
    <row r="75" spans="1:11" ht="14.25" hidden="1" customHeight="1" thickTop="1" thickBot="1" x14ac:dyDescent="0.3">
      <c r="A75" s="31" t="s">
        <v>179</v>
      </c>
      <c r="B75" s="28" t="s">
        <v>55</v>
      </c>
      <c r="C75" s="60"/>
      <c r="D75" s="65" t="str">
        <f>IF(C75&lt;&gt;"","???","")</f>
        <v/>
      </c>
      <c r="E75" s="87" t="str">
        <f>IF(B1="","הכנס למעלה כתובת אימייל",IFERROR(IF(J75="s","נבדק צעיר מגיל המינימום",IF(K75="B","נבדק מבוגר מגיל המקסימום","")),""))</f>
        <v>הכנס למעלה כתובת אימייל</v>
      </c>
      <c r="F75" s="88"/>
      <c r="G75" s="101" t="s">
        <v>201</v>
      </c>
      <c r="H75" s="102"/>
      <c r="J75" s="17" t="str">
        <f t="shared" ref="J75:J89" si="5">IFERROR(IF(DATEDIF($D$4,$E$4,"Y")&lt;6,"S",""),"")</f>
        <v>S</v>
      </c>
      <c r="K75" s="17" t="str">
        <f t="shared" ref="K75:K89" si="6">IFERROR(IF(DATEDIF($D$4,$E$4,"Y")&gt;16,"B",""),"")</f>
        <v/>
      </c>
    </row>
    <row r="76" spans="1:11" ht="13.5" hidden="1" thickBot="1" x14ac:dyDescent="0.3">
      <c r="A76" s="31" t="s">
        <v>179</v>
      </c>
      <c r="B76" s="28" t="s">
        <v>48</v>
      </c>
      <c r="C76" s="57"/>
      <c r="D76" s="65" t="str">
        <f>IF(C76&lt;&gt;"","???","")</f>
        <v/>
      </c>
      <c r="E76" s="87" t="str">
        <f>IF(B1="","הכנס למעלה כתובת אימייל",IFERROR(IF(J76="s","נבדק צעיר מגיל המינימום",IF(K76="B","נבדק מבוגר מגיל המקסימום","")),""))</f>
        <v>הכנס למעלה כתובת אימייל</v>
      </c>
      <c r="F76" s="88"/>
      <c r="G76" s="103"/>
      <c r="H76" s="104"/>
      <c r="J76" s="17" t="str">
        <f t="shared" si="5"/>
        <v>S</v>
      </c>
      <c r="K76" s="17" t="str">
        <f t="shared" si="6"/>
        <v/>
      </c>
    </row>
    <row r="77" spans="1:11" ht="13.5" hidden="1" thickBot="1" x14ac:dyDescent="0.3">
      <c r="A77" s="31" t="s">
        <v>179</v>
      </c>
      <c r="B77" s="28" t="s">
        <v>180</v>
      </c>
      <c r="C77" s="57"/>
      <c r="D77" s="65" t="str">
        <f t="shared" ref="D77:D89" si="7">IF(C77&lt;&gt;"","???","")</f>
        <v/>
      </c>
      <c r="E77" s="87" t="str">
        <f>IF(B1="","הכנס למעלה כתובת אימייל",IFERROR(IF(J77="s","נבדק צעיר מגיל המינימום",IF(K77="B","נבדק מבוגר מגיל המקסימום","")),""))</f>
        <v>הכנס למעלה כתובת אימייל</v>
      </c>
      <c r="F77" s="88"/>
      <c r="G77" s="103"/>
      <c r="H77" s="104"/>
      <c r="J77" s="17" t="str">
        <f t="shared" si="5"/>
        <v>S</v>
      </c>
      <c r="K77" s="17" t="str">
        <f t="shared" si="6"/>
        <v/>
      </c>
    </row>
    <row r="78" spans="1:11" ht="13.5" hidden="1" thickBot="1" x14ac:dyDescent="0.3">
      <c r="A78" s="31" t="s">
        <v>179</v>
      </c>
      <c r="B78" s="28" t="s">
        <v>181</v>
      </c>
      <c r="C78" s="57"/>
      <c r="D78" s="65" t="str">
        <f t="shared" si="7"/>
        <v/>
      </c>
      <c r="E78" s="87" t="str">
        <f>IF(B1="","הכנס למעלה כתובת אימייל",IFERROR(IF(J78="s","נבדק צעיר מגיל המינימום",IF(K78="B","נבדק מבוגר מגיל המקסימום","")),""))</f>
        <v>הכנס למעלה כתובת אימייל</v>
      </c>
      <c r="F78" s="88"/>
      <c r="G78" s="103"/>
      <c r="H78" s="104"/>
      <c r="J78" s="17" t="str">
        <f t="shared" si="5"/>
        <v>S</v>
      </c>
      <c r="K78" s="17" t="str">
        <f t="shared" si="6"/>
        <v/>
      </c>
    </row>
    <row r="79" spans="1:11" ht="13.5" hidden="1" thickBot="1" x14ac:dyDescent="0.3">
      <c r="A79" s="31" t="s">
        <v>179</v>
      </c>
      <c r="B79" s="28" t="s">
        <v>57</v>
      </c>
      <c r="C79" s="57"/>
      <c r="D79" s="65" t="str">
        <f t="shared" si="7"/>
        <v/>
      </c>
      <c r="E79" s="87" t="str">
        <f>IF(B1="","הכנס למעלה כתובת אימייל",IFERROR(IF(J79="s","נבדק צעיר מגיל המינימום",IF(K79="B","נבדק מבוגר מגיל המקסימום","")),""))</f>
        <v>הכנס למעלה כתובת אימייל</v>
      </c>
      <c r="F79" s="88"/>
      <c r="G79" s="105"/>
      <c r="H79" s="106"/>
      <c r="J79" s="17" t="str">
        <f t="shared" si="5"/>
        <v>S</v>
      </c>
      <c r="K79" s="17" t="str">
        <f t="shared" si="6"/>
        <v/>
      </c>
    </row>
    <row r="80" spans="1:11" ht="13.5" hidden="1" thickBot="1" x14ac:dyDescent="0.3">
      <c r="A80" s="31" t="s">
        <v>179</v>
      </c>
      <c r="B80" s="28" t="s">
        <v>50</v>
      </c>
      <c r="C80" s="57"/>
      <c r="D80" s="65" t="str">
        <f t="shared" si="7"/>
        <v/>
      </c>
      <c r="E80" s="87" t="str">
        <f>IF(B1="","הכנס למעלה כתובת אימייל",IFERROR(IF(J80="s","נבדק צעיר מגיל המינימום",IF(K80="B","נבדק מבוגר מגיל המקסימום","")),""))</f>
        <v>הכנס למעלה כתובת אימייל</v>
      </c>
      <c r="F80" s="88"/>
      <c r="G80" s="56" t="s">
        <v>189</v>
      </c>
      <c r="H80" s="62"/>
      <c r="J80" s="17" t="str">
        <f t="shared" si="5"/>
        <v>S</v>
      </c>
      <c r="K80" s="17" t="str">
        <f t="shared" si="6"/>
        <v/>
      </c>
    </row>
    <row r="81" spans="1:11" ht="13.5" hidden="1" thickBot="1" x14ac:dyDescent="0.3">
      <c r="A81" s="31" t="s">
        <v>179</v>
      </c>
      <c r="B81" s="28" t="s">
        <v>182</v>
      </c>
      <c r="C81" s="57"/>
      <c r="D81" s="65" t="str">
        <f t="shared" si="7"/>
        <v/>
      </c>
      <c r="E81" s="87" t="str">
        <f>IF(B1="","הכנס למעלה כתובת אימייל",IFERROR(IF(J81="s","נבדק צעיר מגיל המינימום",IF(K81="B","נבדק מבוגר מגיל המקסימום","")),""))</f>
        <v>הכנס למעלה כתובת אימייל</v>
      </c>
      <c r="F81" s="88"/>
      <c r="G81" s="56" t="s">
        <v>190</v>
      </c>
      <c r="H81" s="62"/>
      <c r="J81" s="17" t="str">
        <f t="shared" si="5"/>
        <v>S</v>
      </c>
      <c r="K81" s="17" t="str">
        <f t="shared" si="6"/>
        <v/>
      </c>
    </row>
    <row r="82" spans="1:11" ht="13.5" hidden="1" thickBot="1" x14ac:dyDescent="0.3">
      <c r="A82" s="31" t="s">
        <v>179</v>
      </c>
      <c r="B82" s="28" t="s">
        <v>183</v>
      </c>
      <c r="C82" s="57"/>
      <c r="D82" s="65" t="str">
        <f t="shared" si="7"/>
        <v/>
      </c>
      <c r="E82" s="87" t="str">
        <f>IF(B1="","הכנס למעלה כתובת אימייל",IFERROR(IF(J82="s","נבדק צעיר מגיל המינימום",IF(K82="B","נבדק מבוגר מגיל המקסימום","")),""))</f>
        <v>הכנס למעלה כתובת אימייל</v>
      </c>
      <c r="F82" s="88"/>
      <c r="G82" s="56" t="s">
        <v>191</v>
      </c>
      <c r="H82" s="62"/>
      <c r="J82" s="17" t="str">
        <f t="shared" si="5"/>
        <v>S</v>
      </c>
      <c r="K82" s="17" t="str">
        <f t="shared" si="6"/>
        <v/>
      </c>
    </row>
    <row r="83" spans="1:11" ht="13.5" hidden="1" thickBot="1" x14ac:dyDescent="0.3">
      <c r="A83" s="31" t="s">
        <v>179</v>
      </c>
      <c r="B83" s="28" t="s">
        <v>51</v>
      </c>
      <c r="C83" s="57"/>
      <c r="D83" s="65" t="str">
        <f t="shared" si="7"/>
        <v/>
      </c>
      <c r="E83" s="87" t="str">
        <f>IF(B1="","הכנס למעלה כתובת אימייל",IFERROR(IF(J83="s","נבדק צעיר מגיל המינימום",IF(K83="B","נבדק מבוגר מגיל המקסימום","")),""))</f>
        <v>הכנס למעלה כתובת אימייל</v>
      </c>
      <c r="F83" s="88"/>
      <c r="G83" s="56" t="s">
        <v>192</v>
      </c>
      <c r="H83" s="62"/>
      <c r="J83" s="17" t="str">
        <f t="shared" si="5"/>
        <v>S</v>
      </c>
      <c r="K83" s="17" t="str">
        <f t="shared" si="6"/>
        <v/>
      </c>
    </row>
    <row r="84" spans="1:11" ht="13.5" hidden="1" thickBot="1" x14ac:dyDescent="0.3">
      <c r="A84" s="31" t="s">
        <v>179</v>
      </c>
      <c r="B84" s="28" t="s">
        <v>184</v>
      </c>
      <c r="C84" s="57"/>
      <c r="D84" s="65" t="str">
        <f t="shared" si="7"/>
        <v/>
      </c>
      <c r="E84" s="87" t="str">
        <f>IF(B1="","הכנס למעלה כתובת אימייל",IFERROR(IF(J84="s","נבדק צעיר מגיל המינימום",IF(K84="B","נבדק מבוגר מגיל המקסימום","")),""))</f>
        <v>הכנס למעלה כתובת אימייל</v>
      </c>
      <c r="F84" s="88"/>
      <c r="G84" s="56" t="s">
        <v>193</v>
      </c>
      <c r="H84" s="62"/>
      <c r="J84" s="17" t="str">
        <f t="shared" si="5"/>
        <v>S</v>
      </c>
      <c r="K84" s="17" t="str">
        <f t="shared" si="6"/>
        <v/>
      </c>
    </row>
    <row r="85" spans="1:11" ht="13.5" hidden="1" thickBot="1" x14ac:dyDescent="0.3">
      <c r="A85" s="31" t="s">
        <v>179</v>
      </c>
      <c r="B85" s="28" t="s">
        <v>185</v>
      </c>
      <c r="C85" s="57"/>
      <c r="D85" s="65" t="str">
        <f t="shared" si="7"/>
        <v/>
      </c>
      <c r="E85" s="87" t="str">
        <f>IF(B1="","הכנס למעלה כתובת אימייל",IFERROR(IF(J85="s","נבדק צעיר מגיל המינימום",IF(K85="B","נבדק מבוגר מגיל המקסימום","")),""))</f>
        <v>הכנס למעלה כתובת אימייל</v>
      </c>
      <c r="F85" s="88"/>
      <c r="G85" s="64" t="s">
        <v>228</v>
      </c>
      <c r="H85" s="62"/>
      <c r="J85" s="17" t="str">
        <f t="shared" si="5"/>
        <v>S</v>
      </c>
      <c r="K85" s="17" t="str">
        <f t="shared" si="6"/>
        <v/>
      </c>
    </row>
    <row r="86" spans="1:11" hidden="1" x14ac:dyDescent="0.25">
      <c r="A86" s="31" t="s">
        <v>179</v>
      </c>
      <c r="B86" s="28" t="s">
        <v>186</v>
      </c>
      <c r="C86" s="66"/>
      <c r="D86" s="65" t="str">
        <f t="shared" si="7"/>
        <v/>
      </c>
      <c r="E86" s="87" t="str">
        <f>IF(B1="","הכנס למעלה כתובת אימייל",IFERROR(IF(J86="s","נבדק צעיר מגיל המינימום",IF(K86="B","נבדק מבוגר מגיל המקסימום","")),""))</f>
        <v>הכנס למעלה כתובת אימייל</v>
      </c>
      <c r="F86" s="88"/>
      <c r="G86" s="64"/>
      <c r="H86" s="64"/>
      <c r="J86" s="17" t="str">
        <f t="shared" si="5"/>
        <v>S</v>
      </c>
      <c r="K86" s="17" t="str">
        <f t="shared" si="6"/>
        <v/>
      </c>
    </row>
    <row r="87" spans="1:11" hidden="1" x14ac:dyDescent="0.25">
      <c r="A87" s="31" t="s">
        <v>179</v>
      </c>
      <c r="B87" s="28" t="s">
        <v>187</v>
      </c>
      <c r="C87" s="66"/>
      <c r="D87" s="65" t="str">
        <f t="shared" si="7"/>
        <v/>
      </c>
      <c r="E87" s="87" t="str">
        <f>IF(B1="","הכנס למעלה כתובת אימייל",IFERROR(IF(J87="s","נבדק צעיר מגיל המינימום",IF(K87="B","נבדק מבוגר מגיל המקסימום","")),""))</f>
        <v>הכנס למעלה כתובת אימייל</v>
      </c>
      <c r="F87" s="88"/>
      <c r="G87" s="90" t="s">
        <v>168</v>
      </c>
      <c r="H87" s="91"/>
      <c r="J87" s="17" t="str">
        <f t="shared" si="5"/>
        <v>S</v>
      </c>
      <c r="K87" s="17" t="str">
        <f t="shared" si="6"/>
        <v/>
      </c>
    </row>
    <row r="88" spans="1:11" hidden="1" x14ac:dyDescent="0.25">
      <c r="A88" s="31" t="s">
        <v>179</v>
      </c>
      <c r="B88" s="28" t="s">
        <v>49</v>
      </c>
      <c r="C88" s="66"/>
      <c r="D88" s="65" t="str">
        <f t="shared" si="7"/>
        <v/>
      </c>
      <c r="E88" s="87" t="str">
        <f>IF(B1="","הכנס למעלה כתובת אימייל",IFERROR(IF(J88="s","נבדק צעיר מגיל המינימום",IF(K88="B","נבדק מבוגר מגיל המקסימום","")),""))</f>
        <v>הכנס למעלה כתובת אימייל</v>
      </c>
      <c r="F88" s="88"/>
      <c r="G88" s="92"/>
      <c r="H88" s="93"/>
      <c r="J88" s="17" t="str">
        <f t="shared" si="5"/>
        <v>S</v>
      </c>
      <c r="K88" s="17" t="str">
        <f t="shared" si="6"/>
        <v/>
      </c>
    </row>
    <row r="89" spans="1:11" ht="13.5" hidden="1" thickBot="1" x14ac:dyDescent="0.3">
      <c r="A89" s="31" t="s">
        <v>179</v>
      </c>
      <c r="B89" s="28" t="s">
        <v>188</v>
      </c>
      <c r="C89" s="66"/>
      <c r="D89" s="65" t="str">
        <f t="shared" si="7"/>
        <v/>
      </c>
      <c r="E89" s="87" t="str">
        <f>IF(B1="","הכנס למעלה כתובת אימייל",IFERROR(IF(J89="s","נבדק צעיר מגיל המינימום",IF(K89="B","נבדק מבוגר מגיל המקסימום","")),""))</f>
        <v>הכנס למעלה כתובת אימייל</v>
      </c>
      <c r="F89" s="88"/>
      <c r="G89" s="94"/>
      <c r="H89" s="95"/>
      <c r="J89" s="17" t="str">
        <f t="shared" si="5"/>
        <v>S</v>
      </c>
      <c r="K89" s="17" t="str">
        <f t="shared" si="6"/>
        <v/>
      </c>
    </row>
    <row r="90" spans="1:11" ht="15" hidden="1" x14ac:dyDescent="0.25">
      <c r="A90" s="27" t="s">
        <v>58</v>
      </c>
      <c r="B90" s="24"/>
      <c r="C90" s="45"/>
      <c r="D90" s="85"/>
      <c r="E90" s="85"/>
      <c r="F90" s="25"/>
      <c r="G90" s="25"/>
      <c r="H90" s="25"/>
      <c r="J90" s="17">
        <v>5</v>
      </c>
      <c r="K90" s="17">
        <v>17</v>
      </c>
    </row>
    <row r="91" spans="1:11" ht="13.5" hidden="1" thickBot="1" x14ac:dyDescent="0.3">
      <c r="A91" s="31" t="s">
        <v>58</v>
      </c>
      <c r="B91" s="28" t="s">
        <v>59</v>
      </c>
      <c r="C91" s="46"/>
      <c r="D91" s="84" t="str">
        <f>IF(B1="","הכנס למעלה כתובת אימייל",IF(J91&lt;&gt;"",IF($F$1&lt;J91,"נבדק צעיר מגיל המינימום",IF($F$1&gt;K91,"נבדק מבוגר מגיל המקסימום","")),""))</f>
        <v>הכנס למעלה כתובת אימייל</v>
      </c>
      <c r="E91" s="84"/>
      <c r="F91" s="29"/>
      <c r="G91" s="29"/>
      <c r="H91" s="29"/>
      <c r="J91" s="17">
        <v>5</v>
      </c>
      <c r="K91" s="17">
        <v>17</v>
      </c>
    </row>
    <row r="92" spans="1:11" ht="13.5" hidden="1" thickBot="1" x14ac:dyDescent="0.3">
      <c r="A92" s="31" t="s">
        <v>58</v>
      </c>
      <c r="B92" s="28" t="s">
        <v>60</v>
      </c>
      <c r="C92" s="46"/>
      <c r="D92" s="84" t="str">
        <f>IF(B1="","הכנס למעלה כתובת אימייל",IF(J92&lt;&gt;"",IF($F$1&lt;J92,"נבדק צעיר מגיל המינימום",IF($F$1&gt;K92,"נבדק מבוגר מגיל המקסימום","")),""))</f>
        <v>הכנס למעלה כתובת אימייל</v>
      </c>
      <c r="E92" s="84"/>
      <c r="F92" s="29"/>
      <c r="G92" s="29"/>
      <c r="H92" s="29"/>
      <c r="J92" s="17">
        <v>5</v>
      </c>
      <c r="K92" s="17">
        <v>17</v>
      </c>
    </row>
    <row r="93" spans="1:11" ht="13.5" hidden="1" thickBot="1" x14ac:dyDescent="0.3">
      <c r="A93" s="31" t="s">
        <v>58</v>
      </c>
      <c r="B93" s="28" t="s">
        <v>61</v>
      </c>
      <c r="C93" s="44"/>
      <c r="D93" s="84" t="str">
        <f>IF(B1="","הכנס למעלה כתובת אימייל",IF(J93&lt;&gt;"",IF($F$1&lt;J93,"נבדק צעיר מגיל המינימום",IF($F$1&gt;K93,"נבדק מבוגר מגיל המקסימום","")),""))</f>
        <v>הכנס למעלה כתובת אימייל</v>
      </c>
      <c r="E93" s="84"/>
      <c r="F93" s="29"/>
      <c r="G93" s="29"/>
      <c r="H93" s="29"/>
      <c r="J93" s="17">
        <v>5</v>
      </c>
      <c r="K93" s="17">
        <v>17</v>
      </c>
    </row>
    <row r="94" spans="1:11" ht="13.5" hidden="1" thickBot="1" x14ac:dyDescent="0.3">
      <c r="A94" s="31" t="s">
        <v>58</v>
      </c>
      <c r="B94" s="28" t="s">
        <v>62</v>
      </c>
      <c r="C94" s="44"/>
      <c r="D94" s="84" t="str">
        <f>IF(B1="","הכנס למעלה כתובת אימייל",IF(J94&lt;&gt;"",IF($F$1&lt;J94,"נבדק צעיר מגיל המינימום",IF($F$1&gt;K94,"נבדק מבוגר מגיל המקסימום","")),""))</f>
        <v>הכנס למעלה כתובת אימייל</v>
      </c>
      <c r="E94" s="84"/>
      <c r="F94" s="29"/>
      <c r="G94" s="29"/>
      <c r="H94" s="29"/>
      <c r="J94" s="17">
        <v>5</v>
      </c>
      <c r="K94" s="17">
        <v>17</v>
      </c>
    </row>
    <row r="95" spans="1:11" ht="13.5" hidden="1" thickBot="1" x14ac:dyDescent="0.3">
      <c r="A95" s="31" t="s">
        <v>58</v>
      </c>
      <c r="B95" s="28" t="s">
        <v>63</v>
      </c>
      <c r="C95" s="44"/>
      <c r="D95" s="84" t="str">
        <f>IF(B1="","הכנס למעלה כתובת אימייל",IF(J95&lt;&gt;"",IF($F$1&lt;J95,"נבדק צעיר מגיל המינימום",IF($F$1&gt;K95,"נבדק מבוגר מגיל המקסימום","")),""))</f>
        <v>הכנס למעלה כתובת אימייל</v>
      </c>
      <c r="E95" s="84"/>
      <c r="F95" s="29"/>
      <c r="G95" s="29"/>
      <c r="H95" s="29"/>
      <c r="J95" s="17">
        <v>5</v>
      </c>
      <c r="K95" s="17">
        <v>17</v>
      </c>
    </row>
    <row r="96" spans="1:11" ht="13.5" hidden="1" thickBot="1" x14ac:dyDescent="0.3">
      <c r="A96" s="31" t="s">
        <v>58</v>
      </c>
      <c r="B96" s="28" t="s">
        <v>64</v>
      </c>
      <c r="C96" s="44"/>
      <c r="D96" s="84" t="str">
        <f>IF(B1="","הכנס למעלה כתובת אימייל",IF(J96&lt;&gt;"",IF($F$1&lt;J96,"נבדק צעיר מגיל המינימום",IF($F$1&gt;K96,"נבדק מבוגר מגיל המקסימום","")),""))</f>
        <v>הכנס למעלה כתובת אימייל</v>
      </c>
      <c r="E96" s="84"/>
      <c r="F96" s="29"/>
      <c r="G96" s="29"/>
      <c r="H96" s="29"/>
      <c r="J96" s="17">
        <v>5</v>
      </c>
      <c r="K96" s="17">
        <v>17</v>
      </c>
    </row>
    <row r="97" spans="1:14" ht="13.5" hidden="1" thickBot="1" x14ac:dyDescent="0.3">
      <c r="A97" s="31" t="s">
        <v>58</v>
      </c>
      <c r="B97" s="28" t="s">
        <v>65</v>
      </c>
      <c r="C97" s="44"/>
      <c r="D97" s="84" t="str">
        <f>IF(B1="","הכנס למעלה כתובת אימייל",IF(J97&lt;&gt;"",IF($F$1&lt;J97,"נבדק צעיר מגיל המינימום",IF($F$1&gt;K97,"נבדק מבוגר מגיל המקסימום","")),""))</f>
        <v>הכנס למעלה כתובת אימייל</v>
      </c>
      <c r="E97" s="84"/>
      <c r="F97" s="29"/>
      <c r="G97" s="29"/>
      <c r="H97" s="29"/>
      <c r="J97" s="17">
        <v>5</v>
      </c>
      <c r="K97" s="17">
        <v>17</v>
      </c>
    </row>
    <row r="98" spans="1:14" ht="13.5" hidden="1" thickBot="1" x14ac:dyDescent="0.3">
      <c r="A98" s="31" t="s">
        <v>58</v>
      </c>
      <c r="B98" s="28" t="s">
        <v>66</v>
      </c>
      <c r="C98" s="44"/>
      <c r="D98" s="84" t="str">
        <f>IF(B1="","הכנס למעלה כתובת אימייל",IF(J98&lt;&gt;"",IF($F$1&lt;J98,"נבדק צעיר מגיל המינימום",IF($F$1&gt;K98,"נבדק מבוגר מגיל המקסימום","")),""))</f>
        <v>הכנס למעלה כתובת אימייל</v>
      </c>
      <c r="E98" s="84"/>
      <c r="F98" s="29"/>
      <c r="G98" s="29"/>
      <c r="H98" s="29"/>
      <c r="J98" s="17">
        <v>5</v>
      </c>
      <c r="K98" s="17">
        <v>17</v>
      </c>
    </row>
    <row r="99" spans="1:14" ht="13.5" hidden="1" thickBot="1" x14ac:dyDescent="0.3">
      <c r="A99" s="31" t="s">
        <v>58</v>
      </c>
      <c r="B99" s="28" t="s">
        <v>67</v>
      </c>
      <c r="C99" s="44"/>
      <c r="D99" s="84" t="str">
        <f>IF(B1="","הכנס למעלה כתובת אימייל",IF(J99&lt;&gt;"",IF($F$1&lt;J99,"נבדק צעיר מגיל המינימום",IF($F$1&gt;K99,"נבדק מבוגר מגיל המקסימום","")),""))</f>
        <v>הכנס למעלה כתובת אימייל</v>
      </c>
      <c r="E99" s="84"/>
      <c r="F99" s="29"/>
      <c r="G99" s="29"/>
      <c r="H99" s="29"/>
      <c r="J99" s="17">
        <v>5</v>
      </c>
      <c r="K99" s="17">
        <v>17</v>
      </c>
    </row>
    <row r="100" spans="1:14" ht="13.5" hidden="1" thickBot="1" x14ac:dyDescent="0.3">
      <c r="A100" s="31" t="s">
        <v>58</v>
      </c>
      <c r="B100" s="28" t="s">
        <v>68</v>
      </c>
      <c r="C100" s="44"/>
      <c r="D100" s="84" t="str">
        <f>IF(B1="","הכנס למעלה כתובת אימייל",IF(J100&lt;&gt;"",IF($F$1&lt;J100,"נבדק צעיר מגיל המינימום",IF($F$1&gt;K100,"נבדק מבוגר מגיל המקסימום","")),""))</f>
        <v>הכנס למעלה כתובת אימייל</v>
      </c>
      <c r="E100" s="84"/>
      <c r="F100" s="29"/>
      <c r="G100" s="29"/>
      <c r="H100" s="29"/>
      <c r="J100" s="17">
        <v>5</v>
      </c>
      <c r="K100" s="17">
        <v>17</v>
      </c>
    </row>
    <row r="101" spans="1:14" ht="15" hidden="1" x14ac:dyDescent="0.25">
      <c r="A101" s="27" t="s">
        <v>150</v>
      </c>
      <c r="B101" s="37" t="s">
        <v>151</v>
      </c>
      <c r="C101" s="45"/>
      <c r="D101" s="35" t="s">
        <v>5</v>
      </c>
      <c r="E101" s="89" t="s">
        <v>147</v>
      </c>
      <c r="F101" s="89"/>
      <c r="G101" s="89"/>
      <c r="H101" s="25"/>
    </row>
    <row r="102" spans="1:14" hidden="1" x14ac:dyDescent="0.25">
      <c r="A102" s="31" t="s">
        <v>150</v>
      </c>
      <c r="B102" s="28" t="s">
        <v>152</v>
      </c>
      <c r="C102" s="47"/>
      <c r="D102" s="30" t="s">
        <v>70</v>
      </c>
      <c r="E102" s="34" t="str">
        <f t="shared" ref="E102:E105" si="8">IF(OR($D102="מס' שניות",$D102="מס' שגיאות"),"מטלה הושלמה","")</f>
        <v>מטלה הושלמה</v>
      </c>
      <c r="F102" s="29"/>
      <c r="G102" s="36" t="str">
        <f t="shared" ref="G102:G105" si="9">IF(B102=B101,G101,"")</f>
        <v/>
      </c>
      <c r="H102" s="33" t="str">
        <f>IF(OR(E102=את!$Y$23,E102=את!$Y$24),"מס' מילים","")</f>
        <v/>
      </c>
    </row>
    <row r="103" spans="1:14" hidden="1" x14ac:dyDescent="0.25">
      <c r="A103" s="31" t="s">
        <v>150</v>
      </c>
      <c r="B103" s="28" t="s">
        <v>153</v>
      </c>
      <c r="C103" s="47"/>
      <c r="D103" s="30" t="s">
        <v>70</v>
      </c>
      <c r="E103" s="34" t="str">
        <f t="shared" si="8"/>
        <v>מטלה הושלמה</v>
      </c>
      <c r="F103" s="29"/>
      <c r="G103" s="36" t="str">
        <f t="shared" si="9"/>
        <v/>
      </c>
      <c r="H103" s="33" t="str">
        <f>IF(OR(E103=את!$Y$23,E103=את!$Y$24),"מס' מילים","")</f>
        <v/>
      </c>
    </row>
    <row r="104" spans="1:14" hidden="1" x14ac:dyDescent="0.25">
      <c r="A104" s="31" t="s">
        <v>150</v>
      </c>
      <c r="B104" s="28" t="s">
        <v>154</v>
      </c>
      <c r="C104" s="47"/>
      <c r="D104" s="30" t="s">
        <v>70</v>
      </c>
      <c r="E104" s="34" t="s">
        <v>146</v>
      </c>
      <c r="F104" s="29"/>
      <c r="G104" s="36" t="str">
        <f t="shared" si="9"/>
        <v/>
      </c>
      <c r="H104" s="33" t="str">
        <f>IF(OR(E104=את!$Y$23,E104=את!$Y$24),"מס' מילים","")</f>
        <v/>
      </c>
    </row>
    <row r="105" spans="1:14" hidden="1" x14ac:dyDescent="0.25">
      <c r="A105" s="31" t="s">
        <v>150</v>
      </c>
      <c r="B105" s="28" t="s">
        <v>155</v>
      </c>
      <c r="C105" s="47"/>
      <c r="D105" s="30" t="s">
        <v>70</v>
      </c>
      <c r="E105" s="34" t="str">
        <f t="shared" si="8"/>
        <v>מטלה הושלמה</v>
      </c>
      <c r="F105" s="29"/>
      <c r="G105" s="36" t="str">
        <f t="shared" si="9"/>
        <v/>
      </c>
      <c r="H105" s="33" t="str">
        <f>IF(OR(E105=את!$Y$23,E105=את!$Y$24),"מס' מילים","")</f>
        <v/>
      </c>
    </row>
    <row r="106" spans="1:14" ht="25.5" hidden="1" customHeight="1" x14ac:dyDescent="0.25">
      <c r="A106" s="27" t="s">
        <v>69</v>
      </c>
      <c r="B106" s="52" t="s">
        <v>163</v>
      </c>
      <c r="C106" s="43" t="s">
        <v>164</v>
      </c>
      <c r="D106" s="35" t="s">
        <v>5</v>
      </c>
      <c r="E106" s="89" t="s">
        <v>147</v>
      </c>
      <c r="F106" s="89"/>
      <c r="G106" s="89"/>
      <c r="H106" s="35"/>
    </row>
    <row r="107" spans="1:14" hidden="1" x14ac:dyDescent="0.25">
      <c r="A107" s="31" t="str">
        <f>IFERROR(IF(B107&lt;&gt;"","א-ת","תאים ריקים"),"תאים ריקים")</f>
        <v>תאים ריקים</v>
      </c>
      <c r="B107" s="28" t="e">
        <f>IF(AND(את!U1&lt;&gt;0,את!U1&lt;&gt;""),את!U1,"")</f>
        <v>#N/A</v>
      </c>
      <c r="C107" s="47"/>
      <c r="D107" s="30" t="e">
        <f>IF(AND(את!V1&lt;&gt;0,את!V1&lt;&gt;""),את!V1,"")</f>
        <v>#N/A</v>
      </c>
      <c r="E107" s="53" t="e">
        <f>IF(OR($D107="מס' שניות",$D107="מס' שגיאות"),"מטלה הושלמה","")</f>
        <v>#N/A</v>
      </c>
      <c r="F107" s="29"/>
      <c r="G107" s="54" t="e">
        <f t="shared" ref="G107:G149" si="10">IF(B107=B106,G106,"")</f>
        <v>#N/A</v>
      </c>
      <c r="H107" s="33" t="e">
        <f>IF(OR(E107=את!$Y$23,E107=את!$Y$24),"מס' מילים","")</f>
        <v>#N/A</v>
      </c>
      <c r="N107" s="17" t="s">
        <v>164</v>
      </c>
    </row>
    <row r="108" spans="1:14" ht="27" hidden="1" customHeight="1" x14ac:dyDescent="0.25">
      <c r="A108" s="31" t="str">
        <f t="shared" ref="A108:A149" si="11">IFERROR(IF(B108&lt;&gt;"","א-ת","תאים ריקים"),"תאים ריקים")</f>
        <v>תאים ריקים</v>
      </c>
      <c r="B108" s="28" t="e">
        <f>IF(AND(את!U2&lt;&gt;0,את!U2&lt;&gt;""),את!U2,"")</f>
        <v>#N/A</v>
      </c>
      <c r="C108" s="47"/>
      <c r="D108" s="30" t="e">
        <f>IF(AND(את!V2&lt;&gt;0,את!V2&lt;&gt;""),את!V2,"")</f>
        <v>#N/A</v>
      </c>
      <c r="E108" s="53" t="e">
        <f>IF(OR($D108="מס' שניות",$D108="מס' שגיאות"),"מטלה הושלמה","")</f>
        <v>#N/A</v>
      </c>
      <c r="F108" s="29"/>
      <c r="G108" s="54" t="e">
        <f t="shared" si="10"/>
        <v>#N/A</v>
      </c>
      <c r="H108" s="33" t="e">
        <f>IF(OR(E108=את!$Y$23,E108=את!$Y$24),"מס' מילים","")</f>
        <v>#N/A</v>
      </c>
      <c r="N108" s="17" t="s">
        <v>74</v>
      </c>
    </row>
    <row r="109" spans="1:14" ht="27" hidden="1" customHeight="1" x14ac:dyDescent="0.25">
      <c r="A109" s="31" t="str">
        <f t="shared" si="11"/>
        <v>תאים ריקים</v>
      </c>
      <c r="B109" s="28" t="e">
        <f>IF(AND(את!U3&lt;&gt;0,את!U3&lt;&gt;""),את!U3,"")</f>
        <v>#N/A</v>
      </c>
      <c r="C109" s="47"/>
      <c r="D109" s="30" t="e">
        <f>IF(AND(את!V3&lt;&gt;0,את!V3&lt;&gt;""),את!V3,"")</f>
        <v>#N/A</v>
      </c>
      <c r="E109" s="53" t="e">
        <f t="shared" ref="E109:E149" si="12">IF(OR($D109="מס' שניות",$D109="מס' שגיאות"),"מטלה הושלמה","")</f>
        <v>#N/A</v>
      </c>
      <c r="F109" s="29"/>
      <c r="G109" s="54" t="e">
        <f t="shared" si="10"/>
        <v>#N/A</v>
      </c>
      <c r="H109" s="33" t="e">
        <f>IF(OR(E109=את!$Y$23,E109=את!$Y$24),"מס' מילים","")</f>
        <v>#N/A</v>
      </c>
      <c r="N109" s="17" t="s">
        <v>4</v>
      </c>
    </row>
    <row r="110" spans="1:14" ht="27" hidden="1" customHeight="1" x14ac:dyDescent="0.25">
      <c r="A110" s="31" t="str">
        <f t="shared" si="11"/>
        <v>תאים ריקים</v>
      </c>
      <c r="B110" s="28" t="e">
        <f>IF(AND(את!U4&lt;&gt;0,את!U4&lt;&gt;""),את!U4,"")</f>
        <v>#N/A</v>
      </c>
      <c r="C110" s="47"/>
      <c r="D110" s="30" t="e">
        <f>IF(AND(את!V4&lt;&gt;0,את!V4&lt;&gt;""),את!V4,"")</f>
        <v>#N/A</v>
      </c>
      <c r="E110" s="53" t="e">
        <f t="shared" si="12"/>
        <v>#N/A</v>
      </c>
      <c r="F110" s="29"/>
      <c r="G110" s="54" t="e">
        <f t="shared" si="10"/>
        <v>#N/A</v>
      </c>
      <c r="H110" s="33" t="e">
        <f>IF(OR(E110=את!$Y$23,E110=את!$Y$24),"מס' מילים","")</f>
        <v>#N/A</v>
      </c>
      <c r="N110" s="17" t="s">
        <v>75</v>
      </c>
    </row>
    <row r="111" spans="1:14" ht="27" hidden="1" customHeight="1" x14ac:dyDescent="0.25">
      <c r="A111" s="31" t="str">
        <f t="shared" si="11"/>
        <v>תאים ריקים</v>
      </c>
      <c r="B111" s="28" t="e">
        <f>IF(AND(את!U5&lt;&gt;0,את!U5&lt;&gt;""),את!U5,"")</f>
        <v>#N/A</v>
      </c>
      <c r="C111" s="47"/>
      <c r="D111" s="30" t="e">
        <f>IF(AND(את!V5&lt;&gt;0,את!V5&lt;&gt;""),את!V5,"")</f>
        <v>#N/A</v>
      </c>
      <c r="E111" s="53" t="e">
        <f t="shared" si="12"/>
        <v>#N/A</v>
      </c>
      <c r="F111" s="29"/>
      <c r="G111" s="54" t="e">
        <f t="shared" si="10"/>
        <v>#N/A</v>
      </c>
      <c r="H111" s="33" t="e">
        <f>IF(OR(E111=את!$Y$23,E111=את!$Y$24),"מס' מילים","")</f>
        <v>#N/A</v>
      </c>
      <c r="N111" s="17" t="s">
        <v>76</v>
      </c>
    </row>
    <row r="112" spans="1:14" ht="27" hidden="1" customHeight="1" x14ac:dyDescent="0.25">
      <c r="A112" s="31" t="str">
        <f t="shared" si="11"/>
        <v>תאים ריקים</v>
      </c>
      <c r="B112" s="28" t="e">
        <f>IF(AND(את!U6&lt;&gt;0,את!U6&lt;&gt;""),את!U6,"")</f>
        <v>#N/A</v>
      </c>
      <c r="C112" s="47"/>
      <c r="D112" s="30" t="e">
        <f>IF(AND(את!V6&lt;&gt;0,את!V6&lt;&gt;""),את!V6,"")</f>
        <v>#N/A</v>
      </c>
      <c r="E112" s="53" t="e">
        <f t="shared" si="12"/>
        <v>#N/A</v>
      </c>
      <c r="F112" s="29"/>
      <c r="G112" s="54" t="e">
        <f t="shared" si="10"/>
        <v>#N/A</v>
      </c>
      <c r="H112" s="33" t="e">
        <f>IF(OR(E112=את!$Y$23,E112=את!$Y$24),"מס' מילים","")</f>
        <v>#N/A</v>
      </c>
      <c r="N112" s="17" t="s">
        <v>77</v>
      </c>
    </row>
    <row r="113" spans="1:8" ht="27" hidden="1" customHeight="1" x14ac:dyDescent="0.25">
      <c r="A113" s="31" t="str">
        <f t="shared" si="11"/>
        <v>תאים ריקים</v>
      </c>
      <c r="B113" s="28" t="e">
        <f>IF(AND(את!U7&lt;&gt;0,את!U7&lt;&gt;""),את!U7,"")</f>
        <v>#N/A</v>
      </c>
      <c r="C113" s="47"/>
      <c r="D113" s="30" t="e">
        <f>IF(AND(את!V7&lt;&gt;0,את!V7&lt;&gt;""),את!V7,"")</f>
        <v>#N/A</v>
      </c>
      <c r="E113" s="53" t="e">
        <f t="shared" si="12"/>
        <v>#N/A</v>
      </c>
      <c r="F113" s="29"/>
      <c r="G113" s="54" t="e">
        <f t="shared" si="10"/>
        <v>#N/A</v>
      </c>
      <c r="H113" s="33" t="e">
        <f>IF(OR(E113=את!$Y$23,E113=את!$Y$24),"מס' מילים","")</f>
        <v>#N/A</v>
      </c>
    </row>
    <row r="114" spans="1:8" ht="27" hidden="1" customHeight="1" x14ac:dyDescent="0.25">
      <c r="A114" s="31" t="str">
        <f t="shared" si="11"/>
        <v>תאים ריקים</v>
      </c>
      <c r="B114" s="28" t="e">
        <f>IF(AND(את!U8&lt;&gt;0,את!U8&lt;&gt;""),את!U8,"")</f>
        <v>#N/A</v>
      </c>
      <c r="C114" s="47"/>
      <c r="D114" s="30" t="e">
        <f>IF(AND(את!V8&lt;&gt;0,את!V8&lt;&gt;""),את!V8,"")</f>
        <v>#N/A</v>
      </c>
      <c r="E114" s="53" t="e">
        <f t="shared" si="12"/>
        <v>#N/A</v>
      </c>
      <c r="F114" s="29"/>
      <c r="G114" s="54" t="e">
        <f t="shared" si="10"/>
        <v>#N/A</v>
      </c>
      <c r="H114" s="33" t="e">
        <f>IF(OR(E114=את!$Y$23,E114=את!$Y$24),"מס' מילים","")</f>
        <v>#N/A</v>
      </c>
    </row>
    <row r="115" spans="1:8" ht="27" hidden="1" customHeight="1" x14ac:dyDescent="0.25">
      <c r="A115" s="31" t="str">
        <f t="shared" si="11"/>
        <v>תאים ריקים</v>
      </c>
      <c r="B115" s="28" t="e">
        <f>IF(AND(את!U9&lt;&gt;0,את!U9&lt;&gt;""),את!U9,"")</f>
        <v>#N/A</v>
      </c>
      <c r="C115" s="47"/>
      <c r="D115" s="30" t="e">
        <f>IF(AND(את!V9&lt;&gt;0,את!V9&lt;&gt;""),את!V9,"")</f>
        <v>#N/A</v>
      </c>
      <c r="E115" s="53" t="e">
        <f t="shared" si="12"/>
        <v>#N/A</v>
      </c>
      <c r="F115" s="29"/>
      <c r="G115" s="54" t="e">
        <f t="shared" si="10"/>
        <v>#N/A</v>
      </c>
      <c r="H115" s="33" t="e">
        <f>IF(OR(E115=את!$Y$23,E115=את!$Y$24),"מס' מילים","")</f>
        <v>#N/A</v>
      </c>
    </row>
    <row r="116" spans="1:8" ht="27" hidden="1" customHeight="1" x14ac:dyDescent="0.25">
      <c r="A116" s="31" t="str">
        <f t="shared" si="11"/>
        <v>תאים ריקים</v>
      </c>
      <c r="B116" s="28" t="e">
        <f>IF(AND(את!U10&lt;&gt;0,את!U10&lt;&gt;""),את!U10,"")</f>
        <v>#N/A</v>
      </c>
      <c r="C116" s="47"/>
      <c r="D116" s="30" t="e">
        <f>IF(AND(את!V10&lt;&gt;0,את!V10&lt;&gt;""),את!V10,"")</f>
        <v>#N/A</v>
      </c>
      <c r="E116" s="53" t="e">
        <f t="shared" si="12"/>
        <v>#N/A</v>
      </c>
      <c r="F116" s="29"/>
      <c r="G116" s="54" t="e">
        <f t="shared" si="10"/>
        <v>#N/A</v>
      </c>
      <c r="H116" s="33" t="e">
        <f>IF(OR(E116=את!$Y$23,E116=את!$Y$24),"מס' מילים","")</f>
        <v>#N/A</v>
      </c>
    </row>
    <row r="117" spans="1:8" ht="27" hidden="1" customHeight="1" x14ac:dyDescent="0.25">
      <c r="A117" s="31" t="str">
        <f t="shared" si="11"/>
        <v>תאים ריקים</v>
      </c>
      <c r="B117" s="28" t="e">
        <f>IF(AND(את!U11&lt;&gt;0,את!U11&lt;&gt;""),את!U11,"")</f>
        <v>#N/A</v>
      </c>
      <c r="C117" s="47"/>
      <c r="D117" s="30" t="e">
        <f>IF(AND(את!V11&lt;&gt;0,את!V11&lt;&gt;""),את!V11,"")</f>
        <v>#N/A</v>
      </c>
      <c r="E117" s="53" t="e">
        <f t="shared" si="12"/>
        <v>#N/A</v>
      </c>
      <c r="F117" s="29"/>
      <c r="G117" s="54" t="e">
        <f t="shared" si="10"/>
        <v>#N/A</v>
      </c>
      <c r="H117" s="33" t="e">
        <f>IF(OR(E117=את!$Y$23,E117=את!$Y$24),"מס' מילים","")</f>
        <v>#N/A</v>
      </c>
    </row>
    <row r="118" spans="1:8" ht="27" hidden="1" customHeight="1" x14ac:dyDescent="0.25">
      <c r="A118" s="31" t="str">
        <f t="shared" si="11"/>
        <v>תאים ריקים</v>
      </c>
      <c r="B118" s="28" t="e">
        <f>IF(AND(את!U12&lt;&gt;0,את!U12&lt;&gt;""),את!U12,"")</f>
        <v>#N/A</v>
      </c>
      <c r="C118" s="47"/>
      <c r="D118" s="30" t="e">
        <f>IF(AND(את!V12&lt;&gt;0,את!V12&lt;&gt;""),את!V12,"")</f>
        <v>#N/A</v>
      </c>
      <c r="E118" s="53" t="e">
        <f t="shared" si="12"/>
        <v>#N/A</v>
      </c>
      <c r="F118" s="29"/>
      <c r="G118" s="54" t="e">
        <f t="shared" si="10"/>
        <v>#N/A</v>
      </c>
      <c r="H118" s="33" t="e">
        <f>IF(OR(E118=את!$Y$23,E118=את!$Y$24),"מס' מילים","")</f>
        <v>#N/A</v>
      </c>
    </row>
    <row r="119" spans="1:8" ht="27" hidden="1" customHeight="1" x14ac:dyDescent="0.25">
      <c r="A119" s="31" t="str">
        <f t="shared" si="11"/>
        <v>תאים ריקים</v>
      </c>
      <c r="B119" s="28" t="e">
        <f>IF(AND(את!U13&lt;&gt;0,את!U13&lt;&gt;""),את!U13,"")</f>
        <v>#N/A</v>
      </c>
      <c r="C119" s="47"/>
      <c r="D119" s="30" t="e">
        <f>IF(AND(את!V13&lt;&gt;0,את!V13&lt;&gt;""),את!V13,"")</f>
        <v>#N/A</v>
      </c>
      <c r="E119" s="53" t="e">
        <f t="shared" si="12"/>
        <v>#N/A</v>
      </c>
      <c r="F119" s="29"/>
      <c r="G119" s="54" t="e">
        <f t="shared" si="10"/>
        <v>#N/A</v>
      </c>
      <c r="H119" s="33" t="e">
        <f>IF(OR(E119=את!$Y$23,E119=את!$Y$24),"מס' מילים","")</f>
        <v>#N/A</v>
      </c>
    </row>
    <row r="120" spans="1:8" ht="27" hidden="1" customHeight="1" x14ac:dyDescent="0.25">
      <c r="A120" s="31" t="str">
        <f t="shared" si="11"/>
        <v>תאים ריקים</v>
      </c>
      <c r="B120" s="28" t="e">
        <f>IF(AND(את!U14&lt;&gt;0,את!U14&lt;&gt;""),את!U14,"")</f>
        <v>#N/A</v>
      </c>
      <c r="C120" s="47"/>
      <c r="D120" s="30" t="e">
        <f>IF(AND(את!V14&lt;&gt;0,את!V14&lt;&gt;""),את!V14,"")</f>
        <v>#N/A</v>
      </c>
      <c r="E120" s="53" t="e">
        <f t="shared" si="12"/>
        <v>#N/A</v>
      </c>
      <c r="F120" s="29"/>
      <c r="G120" s="54" t="e">
        <f t="shared" si="10"/>
        <v>#N/A</v>
      </c>
      <c r="H120" s="33" t="e">
        <f>IF(OR(E120=את!$Y$23,E120=את!$Y$24),"מס' מילים","")</f>
        <v>#N/A</v>
      </c>
    </row>
    <row r="121" spans="1:8" ht="27" hidden="1" customHeight="1" x14ac:dyDescent="0.25">
      <c r="A121" s="31" t="str">
        <f t="shared" si="11"/>
        <v>תאים ריקים</v>
      </c>
      <c r="B121" s="28" t="e">
        <f>IF(AND(את!U15&lt;&gt;0,את!U15&lt;&gt;""),את!U15,"")</f>
        <v>#N/A</v>
      </c>
      <c r="C121" s="47"/>
      <c r="D121" s="30" t="e">
        <f>IF(AND(את!V15&lt;&gt;0,את!V15&lt;&gt;""),את!V15,"")</f>
        <v>#N/A</v>
      </c>
      <c r="E121" s="53" t="e">
        <f t="shared" si="12"/>
        <v>#N/A</v>
      </c>
      <c r="F121" s="29"/>
      <c r="G121" s="54" t="e">
        <f t="shared" si="10"/>
        <v>#N/A</v>
      </c>
      <c r="H121" s="33" t="e">
        <f>IF(OR(E121=את!$Y$23,E121=את!$Y$24),"מס' מילים","")</f>
        <v>#N/A</v>
      </c>
    </row>
    <row r="122" spans="1:8" ht="27" hidden="1" customHeight="1" x14ac:dyDescent="0.25">
      <c r="A122" s="31" t="str">
        <f t="shared" si="11"/>
        <v>תאים ריקים</v>
      </c>
      <c r="B122" s="28" t="e">
        <f>IF(AND(את!U16&lt;&gt;0,את!U16&lt;&gt;""),את!U16,"")</f>
        <v>#N/A</v>
      </c>
      <c r="C122" s="47"/>
      <c r="D122" s="30" t="e">
        <f>IF(AND(את!V16&lt;&gt;0,את!V16&lt;&gt;""),את!V16,"")</f>
        <v>#N/A</v>
      </c>
      <c r="E122" s="53" t="e">
        <f t="shared" si="12"/>
        <v>#N/A</v>
      </c>
      <c r="F122" s="29"/>
      <c r="G122" s="54" t="e">
        <f t="shared" si="10"/>
        <v>#N/A</v>
      </c>
      <c r="H122" s="33" t="e">
        <f>IF(OR(E122=את!$Y$23,E122=את!$Y$24),"מס' מילים","")</f>
        <v>#N/A</v>
      </c>
    </row>
    <row r="123" spans="1:8" ht="27" hidden="1" customHeight="1" x14ac:dyDescent="0.25">
      <c r="A123" s="31" t="str">
        <f t="shared" si="11"/>
        <v>תאים ריקים</v>
      </c>
      <c r="B123" s="28" t="e">
        <f>IF(AND(את!U17&lt;&gt;0,את!U17&lt;&gt;""),את!U17,"")</f>
        <v>#N/A</v>
      </c>
      <c r="C123" s="47"/>
      <c r="D123" s="30" t="e">
        <f>IF(AND(את!V17&lt;&gt;0,את!V17&lt;&gt;""),את!V17,"")</f>
        <v>#N/A</v>
      </c>
      <c r="E123" s="53" t="e">
        <f t="shared" si="12"/>
        <v>#N/A</v>
      </c>
      <c r="F123" s="29"/>
      <c r="G123" s="54" t="e">
        <f t="shared" si="10"/>
        <v>#N/A</v>
      </c>
      <c r="H123" s="33" t="e">
        <f>IF(OR(E123=את!$Y$23,E123=את!$Y$24),"מס' מילים","")</f>
        <v>#N/A</v>
      </c>
    </row>
    <row r="124" spans="1:8" ht="27" hidden="1" customHeight="1" x14ac:dyDescent="0.25">
      <c r="A124" s="31" t="str">
        <f t="shared" si="11"/>
        <v>תאים ריקים</v>
      </c>
      <c r="B124" s="28" t="e">
        <f>IF(AND(את!U18&lt;&gt;0,את!U18&lt;&gt;""),את!U18,"")</f>
        <v>#N/A</v>
      </c>
      <c r="C124" s="47"/>
      <c r="D124" s="30" t="e">
        <f>IF(AND(את!V18&lt;&gt;0,את!V18&lt;&gt;""),את!V18,"")</f>
        <v>#N/A</v>
      </c>
      <c r="E124" s="53" t="e">
        <f t="shared" si="12"/>
        <v>#N/A</v>
      </c>
      <c r="F124" s="29"/>
      <c r="G124" s="54" t="e">
        <f t="shared" si="10"/>
        <v>#N/A</v>
      </c>
      <c r="H124" s="33" t="e">
        <f>IF(OR(E124=את!$Y$23,E124=את!$Y$24),"מס' מילים","")</f>
        <v>#N/A</v>
      </c>
    </row>
    <row r="125" spans="1:8" ht="27" hidden="1" customHeight="1" x14ac:dyDescent="0.25">
      <c r="A125" s="31" t="str">
        <f t="shared" si="11"/>
        <v>תאים ריקים</v>
      </c>
      <c r="B125" s="28" t="e">
        <f>IF(AND(את!U19&lt;&gt;0,את!U19&lt;&gt;""),את!U19,"")</f>
        <v>#N/A</v>
      </c>
      <c r="C125" s="47"/>
      <c r="D125" s="30" t="e">
        <f>IF(AND(את!V19&lt;&gt;0,את!V19&lt;&gt;""),את!V19,"")</f>
        <v>#N/A</v>
      </c>
      <c r="E125" s="53" t="e">
        <f t="shared" si="12"/>
        <v>#N/A</v>
      </c>
      <c r="F125" s="29"/>
      <c r="G125" s="54" t="e">
        <f t="shared" si="10"/>
        <v>#N/A</v>
      </c>
      <c r="H125" s="33" t="e">
        <f>IF(OR(E125=את!$Y$23,E125=את!$Y$24),"מס' מילים","")</f>
        <v>#N/A</v>
      </c>
    </row>
    <row r="126" spans="1:8" ht="27" hidden="1" customHeight="1" x14ac:dyDescent="0.25">
      <c r="A126" s="31" t="str">
        <f t="shared" si="11"/>
        <v>תאים ריקים</v>
      </c>
      <c r="B126" s="28" t="e">
        <f>IF(AND(את!U20&lt;&gt;0,את!U20&lt;&gt;""),את!U20,"")</f>
        <v>#N/A</v>
      </c>
      <c r="C126" s="47"/>
      <c r="D126" s="30" t="e">
        <f>IF(AND(את!V20&lt;&gt;0,את!V20&lt;&gt;""),את!V20,"")</f>
        <v>#N/A</v>
      </c>
      <c r="E126" s="53" t="e">
        <f t="shared" si="12"/>
        <v>#N/A</v>
      </c>
      <c r="F126" s="29"/>
      <c r="G126" s="54" t="e">
        <f t="shared" si="10"/>
        <v>#N/A</v>
      </c>
      <c r="H126" s="33" t="e">
        <f>IF(OR(E126=את!$Y$23,E126=את!$Y$24),"מס' מילים","")</f>
        <v>#N/A</v>
      </c>
    </row>
    <row r="127" spans="1:8" ht="27" hidden="1" customHeight="1" x14ac:dyDescent="0.25">
      <c r="A127" s="31" t="str">
        <f t="shared" si="11"/>
        <v>תאים ריקים</v>
      </c>
      <c r="B127" s="28" t="e">
        <f>IF(AND(את!U21&lt;&gt;0,את!U21&lt;&gt;""),את!U21,"")</f>
        <v>#N/A</v>
      </c>
      <c r="C127" s="47"/>
      <c r="D127" s="30" t="e">
        <f>IF(AND(את!V21&lt;&gt;0,את!V21&lt;&gt;""),את!V21,"")</f>
        <v>#N/A</v>
      </c>
      <c r="E127" s="53" t="e">
        <f t="shared" si="12"/>
        <v>#N/A</v>
      </c>
      <c r="F127" s="29"/>
      <c r="G127" s="54" t="e">
        <f t="shared" si="10"/>
        <v>#N/A</v>
      </c>
      <c r="H127" s="33" t="e">
        <f>IF(OR(E127=את!$Y$23,E127=את!$Y$24),"מס' מילים","")</f>
        <v>#N/A</v>
      </c>
    </row>
    <row r="128" spans="1:8" ht="27" hidden="1" customHeight="1" x14ac:dyDescent="0.25">
      <c r="A128" s="31" t="str">
        <f t="shared" si="11"/>
        <v>תאים ריקים</v>
      </c>
      <c r="B128" s="28" t="e">
        <f>IF(AND(את!U22&lt;&gt;0,את!U22&lt;&gt;""),את!U22,"")</f>
        <v>#N/A</v>
      </c>
      <c r="C128" s="47"/>
      <c r="D128" s="30" t="e">
        <f>IF(AND(את!V22&lt;&gt;0,את!V22&lt;&gt;""),את!V22,"")</f>
        <v>#N/A</v>
      </c>
      <c r="E128" s="53" t="e">
        <f t="shared" si="12"/>
        <v>#N/A</v>
      </c>
      <c r="F128" s="29"/>
      <c r="G128" s="54" t="e">
        <f t="shared" si="10"/>
        <v>#N/A</v>
      </c>
      <c r="H128" s="33" t="e">
        <f>IF(OR(E128=את!$Y$23,E128=את!$Y$24),"מס' מילים","")</f>
        <v>#N/A</v>
      </c>
    </row>
    <row r="129" spans="1:8" ht="27" hidden="1" customHeight="1" x14ac:dyDescent="0.25">
      <c r="A129" s="31" t="str">
        <f t="shared" si="11"/>
        <v>תאים ריקים</v>
      </c>
      <c r="B129" s="28" t="e">
        <f>IF(AND(את!U23&lt;&gt;0,את!U23&lt;&gt;""),את!U23,"")</f>
        <v>#N/A</v>
      </c>
      <c r="C129" s="47"/>
      <c r="D129" s="30" t="e">
        <f>IF(AND(את!V23&lt;&gt;0,את!V23&lt;&gt;""),את!V23,"")</f>
        <v>#N/A</v>
      </c>
      <c r="E129" s="53" t="e">
        <f t="shared" si="12"/>
        <v>#N/A</v>
      </c>
      <c r="F129" s="29"/>
      <c r="G129" s="54" t="e">
        <f t="shared" si="10"/>
        <v>#N/A</v>
      </c>
      <c r="H129" s="33" t="e">
        <f>IF(OR(E129=את!$Y$23,E129=את!$Y$24),"מס' מילים","")</f>
        <v>#N/A</v>
      </c>
    </row>
    <row r="130" spans="1:8" ht="27" hidden="1" customHeight="1" x14ac:dyDescent="0.25">
      <c r="A130" s="31" t="str">
        <f t="shared" si="11"/>
        <v>תאים ריקים</v>
      </c>
      <c r="B130" s="28" t="e">
        <f>IF(AND(את!U24&lt;&gt;0,את!U24&lt;&gt;""),את!U24,"")</f>
        <v>#N/A</v>
      </c>
      <c r="C130" s="47"/>
      <c r="D130" s="30" t="e">
        <f>IF(AND(את!V24&lt;&gt;0,את!V24&lt;&gt;""),את!V24,"")</f>
        <v>#N/A</v>
      </c>
      <c r="E130" s="53" t="e">
        <f t="shared" si="12"/>
        <v>#N/A</v>
      </c>
      <c r="F130" s="29"/>
      <c r="G130" s="54" t="e">
        <f t="shared" si="10"/>
        <v>#N/A</v>
      </c>
      <c r="H130" s="33" t="e">
        <f>IF(OR(E130=את!$Y$23,E130=את!$Y$24),"מס' מילים","")</f>
        <v>#N/A</v>
      </c>
    </row>
    <row r="131" spans="1:8" ht="27" hidden="1" customHeight="1" x14ac:dyDescent="0.25">
      <c r="A131" s="31" t="str">
        <f t="shared" si="11"/>
        <v>תאים ריקים</v>
      </c>
      <c r="B131" s="28" t="e">
        <f>IF(AND(את!U25&lt;&gt;0,את!U25&lt;&gt;""),את!U25,"")</f>
        <v>#N/A</v>
      </c>
      <c r="C131" s="47"/>
      <c r="D131" s="30" t="e">
        <f>IF(AND(את!V25&lt;&gt;0,את!V25&lt;&gt;""),את!V25,"")</f>
        <v>#N/A</v>
      </c>
      <c r="E131" s="53" t="e">
        <f t="shared" si="12"/>
        <v>#N/A</v>
      </c>
      <c r="F131" s="29"/>
      <c r="G131" s="54" t="e">
        <f t="shared" si="10"/>
        <v>#N/A</v>
      </c>
      <c r="H131" s="33" t="e">
        <f>IF(OR(E131=את!$Y$23,E131=את!$Y$24),"מס' מילים","")</f>
        <v>#N/A</v>
      </c>
    </row>
    <row r="132" spans="1:8" ht="27" hidden="1" customHeight="1" x14ac:dyDescent="0.25">
      <c r="A132" s="31" t="str">
        <f t="shared" si="11"/>
        <v>תאים ריקים</v>
      </c>
      <c r="B132" s="28" t="e">
        <f>IF(AND(את!U26&lt;&gt;0,את!U26&lt;&gt;""),את!U26,"")</f>
        <v>#N/A</v>
      </c>
      <c r="C132" s="47"/>
      <c r="D132" s="30" t="e">
        <f>IF(AND(את!V26&lt;&gt;0,את!V26&lt;&gt;""),את!V26,"")</f>
        <v>#N/A</v>
      </c>
      <c r="E132" s="53" t="e">
        <f t="shared" si="12"/>
        <v>#N/A</v>
      </c>
      <c r="F132" s="29"/>
      <c r="G132" s="54" t="e">
        <f t="shared" si="10"/>
        <v>#N/A</v>
      </c>
      <c r="H132" s="33" t="e">
        <f>IF(OR(E132=את!$Y$23,E132=את!$Y$24),"מס' מילים","")</f>
        <v>#N/A</v>
      </c>
    </row>
    <row r="133" spans="1:8" ht="27" hidden="1" customHeight="1" x14ac:dyDescent="0.25">
      <c r="A133" s="31" t="str">
        <f t="shared" si="11"/>
        <v>תאים ריקים</v>
      </c>
      <c r="B133" s="28" t="e">
        <f>IF(AND(את!U27&lt;&gt;0,את!U27&lt;&gt;""),את!U27,"")</f>
        <v>#N/A</v>
      </c>
      <c r="C133" s="47"/>
      <c r="D133" s="30" t="e">
        <f>IF(AND(את!V27&lt;&gt;0,את!V27&lt;&gt;""),את!V27,"")</f>
        <v>#N/A</v>
      </c>
      <c r="E133" s="53" t="e">
        <f t="shared" si="12"/>
        <v>#N/A</v>
      </c>
      <c r="F133" s="29"/>
      <c r="G133" s="54" t="e">
        <f t="shared" si="10"/>
        <v>#N/A</v>
      </c>
      <c r="H133" s="33" t="e">
        <f>IF(OR(E133=את!$Y$23,E133=את!$Y$24),"מס' מילים","")</f>
        <v>#N/A</v>
      </c>
    </row>
    <row r="134" spans="1:8" ht="27" hidden="1" customHeight="1" x14ac:dyDescent="0.25">
      <c r="A134" s="31" t="str">
        <f t="shared" si="11"/>
        <v>תאים ריקים</v>
      </c>
      <c r="B134" s="28" t="e">
        <f>IF(AND(את!U28&lt;&gt;0,את!U28&lt;&gt;""),את!U28,"")</f>
        <v>#N/A</v>
      </c>
      <c r="C134" s="47"/>
      <c r="D134" s="30" t="e">
        <f>IF(AND(את!V28&lt;&gt;0,את!V28&lt;&gt;""),את!V28,"")</f>
        <v>#N/A</v>
      </c>
      <c r="E134" s="53" t="e">
        <f t="shared" si="12"/>
        <v>#N/A</v>
      </c>
      <c r="F134" s="29"/>
      <c r="G134" s="54" t="e">
        <f t="shared" si="10"/>
        <v>#N/A</v>
      </c>
      <c r="H134" s="33" t="e">
        <f>IF(OR(E134=את!$Y$23,E134=את!$Y$24),"מס' מילים","")</f>
        <v>#N/A</v>
      </c>
    </row>
    <row r="135" spans="1:8" ht="27" hidden="1" customHeight="1" x14ac:dyDescent="0.25">
      <c r="A135" s="31" t="str">
        <f t="shared" si="11"/>
        <v>תאים ריקים</v>
      </c>
      <c r="B135" s="28" t="e">
        <f>IF(AND(את!U29&lt;&gt;0,את!U29&lt;&gt;""),את!U29,"")</f>
        <v>#N/A</v>
      </c>
      <c r="C135" s="47"/>
      <c r="D135" s="30" t="e">
        <f>IF(AND(את!V29&lt;&gt;0,את!V29&lt;&gt;""),את!V29,"")</f>
        <v>#N/A</v>
      </c>
      <c r="E135" s="53" t="e">
        <f t="shared" si="12"/>
        <v>#N/A</v>
      </c>
      <c r="F135" s="29"/>
      <c r="G135" s="54" t="e">
        <f t="shared" si="10"/>
        <v>#N/A</v>
      </c>
      <c r="H135" s="33" t="e">
        <f>IF(OR(E135=את!$Y$23,E135=את!$Y$24),"מס' מילים","")</f>
        <v>#N/A</v>
      </c>
    </row>
    <row r="136" spans="1:8" ht="27" hidden="1" customHeight="1" x14ac:dyDescent="0.25">
      <c r="A136" s="31" t="str">
        <f t="shared" si="11"/>
        <v>תאים ריקים</v>
      </c>
      <c r="B136" s="28" t="e">
        <f>IF(AND(את!U30&lt;&gt;0,את!U30&lt;&gt;""),את!U30,"")</f>
        <v>#N/A</v>
      </c>
      <c r="C136" s="47"/>
      <c r="D136" s="30" t="e">
        <f>IF(AND(את!V30&lt;&gt;0,את!V30&lt;&gt;""),את!V30,"")</f>
        <v>#N/A</v>
      </c>
      <c r="E136" s="53" t="e">
        <f t="shared" si="12"/>
        <v>#N/A</v>
      </c>
      <c r="F136" s="29"/>
      <c r="G136" s="54" t="e">
        <f t="shared" si="10"/>
        <v>#N/A</v>
      </c>
      <c r="H136" s="33" t="e">
        <f>IF(OR(E136=את!$Y$23,E136=את!$Y$24),"מס' מילים","")</f>
        <v>#N/A</v>
      </c>
    </row>
    <row r="137" spans="1:8" ht="27" hidden="1" customHeight="1" x14ac:dyDescent="0.25">
      <c r="A137" s="31" t="str">
        <f t="shared" si="11"/>
        <v>תאים ריקים</v>
      </c>
      <c r="B137" s="28" t="e">
        <f>IF(AND(את!U31&lt;&gt;0,את!U31&lt;&gt;""),את!U31,"")</f>
        <v>#N/A</v>
      </c>
      <c r="C137" s="47"/>
      <c r="D137" s="30" t="e">
        <f>IF(AND(את!V31&lt;&gt;0,את!V31&lt;&gt;""),את!V31,"")</f>
        <v>#N/A</v>
      </c>
      <c r="E137" s="53" t="e">
        <f t="shared" si="12"/>
        <v>#N/A</v>
      </c>
      <c r="F137" s="29"/>
      <c r="G137" s="54" t="e">
        <f t="shared" si="10"/>
        <v>#N/A</v>
      </c>
      <c r="H137" s="33" t="e">
        <f>IF(OR(E137=את!$Y$23,E137=את!$Y$24),"מס' מילים","")</f>
        <v>#N/A</v>
      </c>
    </row>
    <row r="138" spans="1:8" ht="27" hidden="1" customHeight="1" x14ac:dyDescent="0.25">
      <c r="A138" s="31" t="str">
        <f t="shared" si="11"/>
        <v>תאים ריקים</v>
      </c>
      <c r="B138" s="28" t="e">
        <f>IF(AND(את!U32&lt;&gt;0,את!U32&lt;&gt;""),את!U32,"")</f>
        <v>#N/A</v>
      </c>
      <c r="C138" s="47"/>
      <c r="D138" s="30" t="e">
        <f>IF(AND(את!V32&lt;&gt;0,את!V32&lt;&gt;""),את!V32,"")</f>
        <v>#N/A</v>
      </c>
      <c r="E138" s="53" t="e">
        <f t="shared" si="12"/>
        <v>#N/A</v>
      </c>
      <c r="F138" s="29"/>
      <c r="G138" s="54" t="e">
        <f t="shared" si="10"/>
        <v>#N/A</v>
      </c>
      <c r="H138" s="33" t="e">
        <f>IF(OR(E138=את!$Y$23,E138=את!$Y$24),"מס' מילים","")</f>
        <v>#N/A</v>
      </c>
    </row>
    <row r="139" spans="1:8" ht="27" hidden="1" customHeight="1" x14ac:dyDescent="0.25">
      <c r="A139" s="31" t="str">
        <f t="shared" si="11"/>
        <v>תאים ריקים</v>
      </c>
      <c r="B139" s="28" t="e">
        <f>IF(AND(את!U33&lt;&gt;0,את!U33&lt;&gt;""),את!U33,"")</f>
        <v>#N/A</v>
      </c>
      <c r="C139" s="47"/>
      <c r="D139" s="30" t="e">
        <f>IF(AND(את!V33&lt;&gt;0,את!V33&lt;&gt;""),את!V33,"")</f>
        <v>#N/A</v>
      </c>
      <c r="E139" s="53" t="e">
        <f t="shared" si="12"/>
        <v>#N/A</v>
      </c>
      <c r="F139" s="29"/>
      <c r="G139" s="54" t="e">
        <f t="shared" si="10"/>
        <v>#N/A</v>
      </c>
      <c r="H139" s="33" t="e">
        <f>IF(OR(E139=את!$Y$23,E139=את!$Y$24),"מס' מילים","")</f>
        <v>#N/A</v>
      </c>
    </row>
    <row r="140" spans="1:8" ht="27" hidden="1" customHeight="1" x14ac:dyDescent="0.25">
      <c r="A140" s="31" t="str">
        <f t="shared" si="11"/>
        <v>תאים ריקים</v>
      </c>
      <c r="B140" s="28" t="e">
        <f>IF(AND(את!U34&lt;&gt;0,את!U34&lt;&gt;""),את!U34,"")</f>
        <v>#N/A</v>
      </c>
      <c r="C140" s="47"/>
      <c r="D140" s="30" t="e">
        <f>IF(AND(את!V34&lt;&gt;0,את!V34&lt;&gt;""),את!V34,"")</f>
        <v>#N/A</v>
      </c>
      <c r="E140" s="53" t="e">
        <f t="shared" si="12"/>
        <v>#N/A</v>
      </c>
      <c r="F140" s="29"/>
      <c r="G140" s="54" t="e">
        <f t="shared" si="10"/>
        <v>#N/A</v>
      </c>
      <c r="H140" s="33" t="e">
        <f>IF(OR(E140=את!$Y$23,E140=את!$Y$24),"מס' מילים","")</f>
        <v>#N/A</v>
      </c>
    </row>
    <row r="141" spans="1:8" ht="27" hidden="1" customHeight="1" x14ac:dyDescent="0.25">
      <c r="A141" s="31" t="str">
        <f t="shared" si="11"/>
        <v>תאים ריקים</v>
      </c>
      <c r="B141" s="28" t="e">
        <f>IF(AND(את!U35&lt;&gt;0,את!U35&lt;&gt;""),את!U35,"")</f>
        <v>#N/A</v>
      </c>
      <c r="C141" s="47"/>
      <c r="D141" s="30" t="e">
        <f>IF(AND(את!V35&lt;&gt;0,את!V35&lt;&gt;""),את!V35,"")</f>
        <v>#N/A</v>
      </c>
      <c r="E141" s="53" t="e">
        <f t="shared" si="12"/>
        <v>#N/A</v>
      </c>
      <c r="F141" s="29"/>
      <c r="G141" s="54" t="e">
        <f t="shared" si="10"/>
        <v>#N/A</v>
      </c>
      <c r="H141" s="33" t="e">
        <f>IF(OR(E141=את!$Y$23,E141=את!$Y$24),"מס' מילים","")</f>
        <v>#N/A</v>
      </c>
    </row>
    <row r="142" spans="1:8" ht="27" hidden="1" customHeight="1" x14ac:dyDescent="0.25">
      <c r="A142" s="31" t="str">
        <f t="shared" si="11"/>
        <v>תאים ריקים</v>
      </c>
      <c r="B142" s="28" t="e">
        <f>IF(AND(את!U36&lt;&gt;0,את!U36&lt;&gt;""),את!U36,"")</f>
        <v>#N/A</v>
      </c>
      <c r="C142" s="47"/>
      <c r="D142" s="30" t="e">
        <f>IF(AND(את!V36&lt;&gt;0,את!V36&lt;&gt;""),את!V36,"")</f>
        <v>#N/A</v>
      </c>
      <c r="E142" s="53" t="e">
        <f t="shared" si="12"/>
        <v>#N/A</v>
      </c>
      <c r="F142" s="29"/>
      <c r="G142" s="54" t="e">
        <f t="shared" si="10"/>
        <v>#N/A</v>
      </c>
      <c r="H142" s="33" t="e">
        <f>IF(OR(E142=את!$Y$23,E142=את!$Y$24),"מס' מילים","")</f>
        <v>#N/A</v>
      </c>
    </row>
    <row r="143" spans="1:8" ht="27" hidden="1" customHeight="1" x14ac:dyDescent="0.25">
      <c r="A143" s="31" t="str">
        <f t="shared" si="11"/>
        <v>תאים ריקים</v>
      </c>
      <c r="B143" s="28" t="e">
        <f>IF(AND(את!U37&lt;&gt;0,את!U37&lt;&gt;""),את!U37,"")</f>
        <v>#N/A</v>
      </c>
      <c r="C143" s="47"/>
      <c r="D143" s="30" t="e">
        <f>IF(AND(את!V37&lt;&gt;0,את!V37&lt;&gt;""),את!V37,"")</f>
        <v>#N/A</v>
      </c>
      <c r="E143" s="53" t="e">
        <f t="shared" si="12"/>
        <v>#N/A</v>
      </c>
      <c r="F143" s="29"/>
      <c r="G143" s="54" t="e">
        <f t="shared" si="10"/>
        <v>#N/A</v>
      </c>
      <c r="H143" s="33" t="e">
        <f>IF(OR(E143=את!$Y$23,E143=את!$Y$24),"מס' מילים","")</f>
        <v>#N/A</v>
      </c>
    </row>
    <row r="144" spans="1:8" ht="27" hidden="1" customHeight="1" x14ac:dyDescent="0.25">
      <c r="A144" s="31" t="str">
        <f t="shared" si="11"/>
        <v>תאים ריקים</v>
      </c>
      <c r="B144" s="28" t="e">
        <f>IF(AND(את!U38&lt;&gt;0,את!U38&lt;&gt;""),את!U38,"")</f>
        <v>#N/A</v>
      </c>
      <c r="C144" s="47"/>
      <c r="D144" s="30" t="e">
        <f>IF(AND(את!V38&lt;&gt;0,את!V38&lt;&gt;""),את!V38,"")</f>
        <v>#N/A</v>
      </c>
      <c r="E144" s="53" t="e">
        <f t="shared" si="12"/>
        <v>#N/A</v>
      </c>
      <c r="F144" s="29"/>
      <c r="G144" s="54" t="e">
        <f t="shared" si="10"/>
        <v>#N/A</v>
      </c>
      <c r="H144" s="33" t="e">
        <f>IF(OR(E144=את!$Y$23,E144=את!$Y$24),"מס' מילים","")</f>
        <v>#N/A</v>
      </c>
    </row>
    <row r="145" spans="1:11" ht="27" hidden="1" customHeight="1" x14ac:dyDescent="0.25">
      <c r="A145" s="31" t="str">
        <f t="shared" si="11"/>
        <v>תאים ריקים</v>
      </c>
      <c r="B145" s="28" t="e">
        <f>IF(AND(את!U39&lt;&gt;0,את!U39&lt;&gt;""),את!U39,"")</f>
        <v>#N/A</v>
      </c>
      <c r="C145" s="47"/>
      <c r="D145" s="30" t="e">
        <f>IF(AND(את!V39&lt;&gt;0,את!V39&lt;&gt;""),את!V39,"")</f>
        <v>#N/A</v>
      </c>
      <c r="E145" s="53" t="e">
        <f t="shared" si="12"/>
        <v>#N/A</v>
      </c>
      <c r="F145" s="29"/>
      <c r="G145" s="54" t="e">
        <f t="shared" si="10"/>
        <v>#N/A</v>
      </c>
      <c r="H145" s="33" t="e">
        <f>IF(OR(E145=את!$Y$23,E145=את!$Y$24),"מס' מילים","")</f>
        <v>#N/A</v>
      </c>
    </row>
    <row r="146" spans="1:11" ht="27" hidden="1" customHeight="1" x14ac:dyDescent="0.25">
      <c r="A146" s="31" t="str">
        <f t="shared" si="11"/>
        <v>תאים ריקים</v>
      </c>
      <c r="B146" s="28" t="e">
        <f>IF(AND(את!U40&lt;&gt;0,את!U40&lt;&gt;""),את!U40,"")</f>
        <v>#N/A</v>
      </c>
      <c r="C146" s="47"/>
      <c r="D146" s="30" t="e">
        <f>IF(AND(את!V40&lt;&gt;0,את!V40&lt;&gt;""),את!V40,"")</f>
        <v>#N/A</v>
      </c>
      <c r="E146" s="53" t="e">
        <f t="shared" si="12"/>
        <v>#N/A</v>
      </c>
      <c r="F146" s="29"/>
      <c r="G146" s="54" t="e">
        <f t="shared" si="10"/>
        <v>#N/A</v>
      </c>
      <c r="H146" s="33" t="e">
        <f>IF(OR(E146=את!$Y$23,E146=את!$Y$24),"מס' מילים","")</f>
        <v>#N/A</v>
      </c>
    </row>
    <row r="147" spans="1:11" ht="27" hidden="1" customHeight="1" x14ac:dyDescent="0.25">
      <c r="A147" s="31" t="str">
        <f t="shared" si="11"/>
        <v>תאים ריקים</v>
      </c>
      <c r="B147" s="28" t="e">
        <f>IF(AND(את!U41&lt;&gt;0,את!U41&lt;&gt;""),את!U41,"")</f>
        <v>#N/A</v>
      </c>
      <c r="C147" s="47"/>
      <c r="D147" s="30" t="e">
        <f>IF(AND(את!V41&lt;&gt;0,את!V41&lt;&gt;""),את!V41,"")</f>
        <v>#N/A</v>
      </c>
      <c r="E147" s="53" t="e">
        <f t="shared" si="12"/>
        <v>#N/A</v>
      </c>
      <c r="F147" s="29"/>
      <c r="G147" s="54" t="e">
        <f t="shared" si="10"/>
        <v>#N/A</v>
      </c>
      <c r="H147" s="33" t="e">
        <f>IF(OR(E147=את!$Y$23,E147=את!$Y$24),"מס' מילים","")</f>
        <v>#N/A</v>
      </c>
    </row>
    <row r="148" spans="1:11" ht="27" hidden="1" customHeight="1" x14ac:dyDescent="0.25">
      <c r="A148" s="31" t="str">
        <f t="shared" si="11"/>
        <v>תאים ריקים</v>
      </c>
      <c r="B148" s="28" t="e">
        <f>IF(AND(את!U42&lt;&gt;0,את!U42&lt;&gt;""),את!U42,"")</f>
        <v>#N/A</v>
      </c>
      <c r="C148" s="47"/>
      <c r="D148" s="30" t="e">
        <f>IF(AND(את!V42&lt;&gt;0,את!V42&lt;&gt;""),את!V42,"")</f>
        <v>#N/A</v>
      </c>
      <c r="E148" s="53" t="e">
        <f t="shared" si="12"/>
        <v>#N/A</v>
      </c>
      <c r="F148" s="29"/>
      <c r="G148" s="54" t="e">
        <f t="shared" si="10"/>
        <v>#N/A</v>
      </c>
      <c r="H148" s="33" t="e">
        <f>IF(OR(E148=את!$Y$23,E148=את!$Y$24),"מס' מילים","")</f>
        <v>#N/A</v>
      </c>
    </row>
    <row r="149" spans="1:11" ht="27" hidden="1" customHeight="1" x14ac:dyDescent="0.25">
      <c r="A149" s="31" t="str">
        <f t="shared" si="11"/>
        <v>תאים ריקים</v>
      </c>
      <c r="B149" s="28" t="e">
        <f>IF(AND(את!U43&lt;&gt;0,את!U43&lt;&gt;""),את!U43,"")</f>
        <v>#N/A</v>
      </c>
      <c r="C149" s="47"/>
      <c r="D149" s="30" t="e">
        <f>IF(AND(את!V43&lt;&gt;0,את!V43&lt;&gt;""),את!V43,"")</f>
        <v>#N/A</v>
      </c>
      <c r="E149" s="53" t="e">
        <f t="shared" si="12"/>
        <v>#N/A</v>
      </c>
      <c r="F149" s="29"/>
      <c r="G149" s="54" t="e">
        <f t="shared" si="10"/>
        <v>#N/A</v>
      </c>
      <c r="H149" s="33" t="e">
        <f>IF(OR(E149=את!$Y$23,E149=את!$Y$24),"מס' מילים","")</f>
        <v>#N/A</v>
      </c>
    </row>
    <row r="150" spans="1:11" ht="27" hidden="1" customHeight="1" thickBot="1" x14ac:dyDescent="0.25">
      <c r="A150" s="27" t="s">
        <v>210</v>
      </c>
      <c r="B150" s="24"/>
      <c r="C150" s="43"/>
      <c r="D150" s="85"/>
      <c r="E150" s="85"/>
      <c r="F150" s="25"/>
      <c r="G150" s="25"/>
      <c r="H150" s="25"/>
    </row>
    <row r="151" spans="1:11" ht="13.5" hidden="1" thickBot="1" x14ac:dyDescent="0.3">
      <c r="A151" s="31" t="s">
        <v>210</v>
      </c>
      <c r="B151" s="30" t="s">
        <v>211</v>
      </c>
      <c r="C151" s="44"/>
      <c r="D151" s="86" t="str">
        <f>IF($B$1="","הכנס למעלה כתובת אימייל",IF(J151&lt;&gt;"",IF((DATEDIF($D$4,$E$4,"Y")+DATEDIF($D$4,$E$4,"YM")/12)&lt;J151,"נבדק צעיר מגיל המינימום",IF((DATEDIF($D$4,$E$4,"Y")+DATEDIF($D$4,$E$4,"YM")/12)&gt;K151,"נבדק מבוגר מגיל המקסימום","")),""))</f>
        <v>הכנס למעלה כתובת אימייל</v>
      </c>
      <c r="E151" s="84"/>
      <c r="F151" s="29"/>
      <c r="G151" s="29"/>
      <c r="H151" s="29"/>
      <c r="J151" s="17">
        <v>7.5</v>
      </c>
      <c r="K151" s="17">
        <v>16.5</v>
      </c>
    </row>
    <row r="152" spans="1:11" ht="13.5" hidden="1" thickBot="1" x14ac:dyDescent="0.3">
      <c r="A152" s="31" t="s">
        <v>210</v>
      </c>
      <c r="B152" s="30" t="s">
        <v>212</v>
      </c>
      <c r="C152" s="44"/>
      <c r="D152" s="86" t="str">
        <f t="shared" ref="D152:D159" si="13">IF($B$1="","הכנס למעלה כתובת אימייל",IF(J152&lt;&gt;"",IF((DATEDIF($D$4,$E$4,"Y")+DATEDIF($D$4,$E$4,"YM")/12)&lt;J152,"נבדק צעיר מגיל המינימום",IF((DATEDIF($D$4,$E$4,"Y")+DATEDIF($D$4,$E$4,"YM")/12)&gt;K152,"נבדק מבוגר מגיל המקסימום","")),""))</f>
        <v>הכנס למעלה כתובת אימייל</v>
      </c>
      <c r="E152" s="84"/>
      <c r="F152" s="29"/>
      <c r="G152" s="29"/>
      <c r="H152" s="29"/>
      <c r="J152" s="17">
        <v>7.5</v>
      </c>
      <c r="K152" s="17">
        <v>16.5</v>
      </c>
    </row>
    <row r="153" spans="1:11" ht="13.5" hidden="1" thickBot="1" x14ac:dyDescent="0.3">
      <c r="A153" s="31" t="s">
        <v>210</v>
      </c>
      <c r="B153" s="30" t="s">
        <v>213</v>
      </c>
      <c r="C153" s="44"/>
      <c r="D153" s="86" t="str">
        <f t="shared" si="13"/>
        <v>הכנס למעלה כתובת אימייל</v>
      </c>
      <c r="E153" s="84"/>
      <c r="F153" s="29"/>
      <c r="G153" s="29"/>
      <c r="H153" s="29"/>
      <c r="J153" s="17">
        <v>7.5</v>
      </c>
      <c r="K153" s="17">
        <v>16.5</v>
      </c>
    </row>
    <row r="154" spans="1:11" ht="13.5" hidden="1" thickBot="1" x14ac:dyDescent="0.3">
      <c r="A154" s="31" t="s">
        <v>210</v>
      </c>
      <c r="B154" s="30" t="s">
        <v>214</v>
      </c>
      <c r="C154" s="44"/>
      <c r="D154" s="86" t="str">
        <f t="shared" si="13"/>
        <v>הכנס למעלה כתובת אימייל</v>
      </c>
      <c r="E154" s="84"/>
      <c r="F154" s="29"/>
      <c r="G154" s="29"/>
      <c r="H154" s="29"/>
      <c r="J154" s="17">
        <v>7.5</v>
      </c>
      <c r="K154" s="17">
        <v>16.5</v>
      </c>
    </row>
    <row r="155" spans="1:11" ht="13.5" hidden="1" thickBot="1" x14ac:dyDescent="0.3">
      <c r="A155" s="31" t="s">
        <v>210</v>
      </c>
      <c r="B155" s="30" t="s">
        <v>215</v>
      </c>
      <c r="C155" s="44"/>
      <c r="D155" s="86" t="str">
        <f t="shared" si="13"/>
        <v>הכנס למעלה כתובת אימייל</v>
      </c>
      <c r="E155" s="84"/>
      <c r="F155" s="29"/>
      <c r="G155" s="29"/>
      <c r="H155" s="29"/>
      <c r="J155" s="17">
        <v>7.5</v>
      </c>
      <c r="K155" s="17">
        <v>16.5</v>
      </c>
    </row>
    <row r="156" spans="1:11" ht="13.5" hidden="1" thickBot="1" x14ac:dyDescent="0.3">
      <c r="A156" s="31" t="s">
        <v>210</v>
      </c>
      <c r="B156" s="30" t="s">
        <v>216</v>
      </c>
      <c r="C156" s="44"/>
      <c r="D156" s="86" t="str">
        <f t="shared" si="13"/>
        <v>הכנס למעלה כתובת אימייל</v>
      </c>
      <c r="E156" s="84"/>
      <c r="F156" s="29"/>
      <c r="G156" s="29"/>
      <c r="H156" s="29"/>
      <c r="J156" s="17">
        <v>7.5</v>
      </c>
      <c r="K156" s="17">
        <v>16.5</v>
      </c>
    </row>
    <row r="157" spans="1:11" ht="13.5" hidden="1" thickBot="1" x14ac:dyDescent="0.3">
      <c r="A157" s="31" t="s">
        <v>210</v>
      </c>
      <c r="B157" s="30" t="s">
        <v>180</v>
      </c>
      <c r="C157" s="44"/>
      <c r="D157" s="86" t="str">
        <f t="shared" si="13"/>
        <v>הכנס למעלה כתובת אימייל</v>
      </c>
      <c r="E157" s="84"/>
      <c r="F157" s="29"/>
      <c r="G157" s="29"/>
      <c r="H157" s="29"/>
      <c r="J157" s="17">
        <v>7.5</v>
      </c>
      <c r="K157" s="17">
        <v>16.5</v>
      </c>
    </row>
    <row r="158" spans="1:11" ht="13.5" hidden="1" thickBot="1" x14ac:dyDescent="0.3">
      <c r="A158" s="31" t="s">
        <v>210</v>
      </c>
      <c r="B158" s="28" t="s">
        <v>217</v>
      </c>
      <c r="C158" s="44"/>
      <c r="D158" s="86" t="str">
        <f t="shared" si="13"/>
        <v>הכנס למעלה כתובת אימייל</v>
      </c>
      <c r="E158" s="84"/>
      <c r="F158" s="29"/>
      <c r="G158" s="29"/>
      <c r="H158" s="29"/>
      <c r="J158" s="17">
        <v>7.5</v>
      </c>
      <c r="K158" s="17">
        <v>16.5</v>
      </c>
    </row>
    <row r="159" spans="1:11" ht="13.5" hidden="1" thickBot="1" x14ac:dyDescent="0.3">
      <c r="A159" s="31" t="s">
        <v>210</v>
      </c>
      <c r="B159" s="28" t="s">
        <v>218</v>
      </c>
      <c r="C159" s="44"/>
      <c r="D159" s="86" t="str">
        <f t="shared" si="13"/>
        <v>הכנס למעלה כתובת אימייל</v>
      </c>
      <c r="E159" s="84"/>
      <c r="F159" s="29"/>
      <c r="G159" s="29"/>
      <c r="H159" s="29"/>
      <c r="J159" s="17">
        <v>7.5</v>
      </c>
      <c r="K159" s="17">
        <v>16.5</v>
      </c>
    </row>
    <row r="160" spans="1:11" ht="13.5" hidden="1" thickBot="1" x14ac:dyDescent="0.3">
      <c r="A160" s="31" t="s">
        <v>210</v>
      </c>
      <c r="B160" s="28" t="s">
        <v>219</v>
      </c>
      <c r="C160" s="44"/>
      <c r="D160" s="86" t="str">
        <f>IF($B$1="","הכנס למעלה כתובת אימייל",IF(J160&lt;&gt;"",IF((DATEDIF($D$4,$E$4,"Y")+DATEDIF($D$4,$E$4,"YM")/12)&lt;J160,"נבדק צעיר מגיל המינימום",IF((DATEDIF($D$4,$E$4,"Y")+DATEDIF($D$4,$E$4,"YM")/12)&gt;K160,"נבדק מבוגר מגיל המקסימום","")),""))</f>
        <v>הכנס למעלה כתובת אימייל</v>
      </c>
      <c r="E160" s="84"/>
      <c r="F160" s="29"/>
      <c r="G160" s="29"/>
      <c r="H160" s="29"/>
      <c r="J160" s="17">
        <v>7.5</v>
      </c>
      <c r="K160" s="17">
        <v>16.5</v>
      </c>
    </row>
    <row r="161" spans="1:15" ht="13.5" hidden="1" thickBot="1" x14ac:dyDescent="0.3">
      <c r="A161" s="31" t="s">
        <v>210</v>
      </c>
      <c r="B161" s="28" t="s">
        <v>220</v>
      </c>
      <c r="C161" s="44"/>
      <c r="D161" s="86" t="str">
        <f>IF($B$1="","הכנס למעלה כתובת אימייל",IF(J161&lt;&gt;"",IF((DATEDIF($D$4,$E$4,"Y")+DATEDIF($D$4,$E$4,"YM")/12)&lt;J161,"נבדק צעיר מגיל המינימום",IF((DATEDIF($D$4,$E$4,"Y")+DATEDIF($D$4,$E$4,"YM")/12)&gt;K161,"נבדק מבוגר מגיל המקסימום","")),""))</f>
        <v>הכנס למעלה כתובת אימייל</v>
      </c>
      <c r="E161" s="84"/>
      <c r="F161" s="29"/>
      <c r="G161" s="29"/>
      <c r="H161" s="29"/>
      <c r="J161" s="17">
        <v>7.5</v>
      </c>
      <c r="K161" s="17">
        <v>16.5</v>
      </c>
    </row>
    <row r="162" spans="1:15" ht="15" hidden="1" x14ac:dyDescent="0.25">
      <c r="A162" s="27" t="s">
        <v>230</v>
      </c>
      <c r="B162" s="24"/>
      <c r="C162" s="77" t="s">
        <v>6</v>
      </c>
      <c r="D162" s="78" t="s">
        <v>231</v>
      </c>
      <c r="E162" s="78" t="s">
        <v>232</v>
      </c>
      <c r="F162" s="79" t="s">
        <v>233</v>
      </c>
      <c r="G162" s="25"/>
      <c r="H162" s="25"/>
    </row>
    <row r="163" spans="1:15" hidden="1" x14ac:dyDescent="0.25">
      <c r="A163" s="31" t="s">
        <v>230</v>
      </c>
      <c r="B163" s="30" t="s">
        <v>234</v>
      </c>
      <c r="C163" s="80"/>
      <c r="D163" s="109"/>
      <c r="E163" s="109"/>
      <c r="F163" s="62"/>
      <c r="G163" s="74"/>
      <c r="H163" s="74"/>
    </row>
    <row r="164" spans="1:15" hidden="1" x14ac:dyDescent="0.25">
      <c r="A164" s="31" t="s">
        <v>230</v>
      </c>
      <c r="B164" s="30" t="s">
        <v>235</v>
      </c>
      <c r="C164" s="80"/>
      <c r="D164" s="109"/>
      <c r="E164" s="109"/>
      <c r="F164" s="62"/>
      <c r="G164" s="74"/>
      <c r="H164" s="74"/>
    </row>
    <row r="165" spans="1:15" hidden="1" x14ac:dyDescent="0.25">
      <c r="A165" s="31" t="s">
        <v>230</v>
      </c>
      <c r="B165" s="30" t="s">
        <v>236</v>
      </c>
      <c r="C165" s="80"/>
      <c r="D165" s="109"/>
      <c r="E165" s="109"/>
      <c r="F165" s="62"/>
      <c r="G165" s="74"/>
      <c r="H165" s="74"/>
    </row>
    <row r="166" spans="1:15" hidden="1" x14ac:dyDescent="0.25">
      <c r="A166" s="31" t="s">
        <v>230</v>
      </c>
      <c r="B166" s="30" t="s">
        <v>237</v>
      </c>
      <c r="C166" s="80"/>
      <c r="D166" s="109"/>
      <c r="E166" s="109"/>
      <c r="F166" s="62"/>
      <c r="G166" s="74"/>
      <c r="H166" s="74"/>
    </row>
    <row r="167" spans="1:15" hidden="1" x14ac:dyDescent="0.25">
      <c r="A167" s="31" t="s">
        <v>230</v>
      </c>
      <c r="B167" s="30" t="s">
        <v>238</v>
      </c>
      <c r="C167" s="80"/>
      <c r="D167" s="109"/>
      <c r="E167" s="109"/>
      <c r="F167" s="62"/>
      <c r="G167" s="74"/>
      <c r="H167" s="74"/>
    </row>
    <row r="168" spans="1:15" hidden="1" x14ac:dyDescent="0.25">
      <c r="A168" s="31" t="s">
        <v>230</v>
      </c>
      <c r="B168" s="30" t="s">
        <v>239</v>
      </c>
      <c r="C168" s="80"/>
      <c r="D168" s="109"/>
      <c r="E168" s="109"/>
      <c r="F168" s="62"/>
      <c r="G168" s="74"/>
      <c r="H168" s="74"/>
    </row>
    <row r="169" spans="1:15" hidden="1" x14ac:dyDescent="0.25">
      <c r="A169" s="31" t="s">
        <v>230</v>
      </c>
      <c r="B169" s="30" t="s">
        <v>240</v>
      </c>
      <c r="C169" s="80"/>
      <c r="D169" s="109"/>
      <c r="E169" s="109"/>
      <c r="F169" s="62"/>
      <c r="G169" s="74"/>
      <c r="H169" s="74"/>
    </row>
    <row r="170" spans="1:15" hidden="1" x14ac:dyDescent="0.25">
      <c r="A170" s="31" t="s">
        <v>230</v>
      </c>
      <c r="B170" s="30" t="s">
        <v>241</v>
      </c>
      <c r="C170" s="80"/>
      <c r="D170" s="109"/>
      <c r="E170" s="109"/>
      <c r="F170" s="62"/>
      <c r="G170" s="74"/>
      <c r="H170" s="74"/>
    </row>
    <row r="171" spans="1:15" hidden="1" x14ac:dyDescent="0.25">
      <c r="A171" s="31" t="s">
        <v>230</v>
      </c>
      <c r="B171" s="30" t="s">
        <v>242</v>
      </c>
      <c r="C171" s="80"/>
      <c r="D171" s="109"/>
      <c r="E171" s="109"/>
      <c r="F171" s="62"/>
      <c r="G171" s="74"/>
      <c r="H171" s="74"/>
    </row>
    <row r="172" spans="1:15" hidden="1" x14ac:dyDescent="0.25">
      <c r="A172" s="31" t="s">
        <v>230</v>
      </c>
      <c r="B172" s="30" t="s">
        <v>243</v>
      </c>
      <c r="C172" s="80"/>
      <c r="D172" s="109"/>
      <c r="E172" s="109"/>
      <c r="F172" s="62"/>
      <c r="G172" s="74"/>
      <c r="H172" s="74"/>
      <c r="O172" s="75"/>
    </row>
    <row r="173" spans="1:15" hidden="1" x14ac:dyDescent="0.25">
      <c r="A173" s="31" t="s">
        <v>230</v>
      </c>
      <c r="B173" s="30" t="s">
        <v>244</v>
      </c>
      <c r="C173" s="80"/>
      <c r="D173" s="109"/>
      <c r="E173" s="109"/>
      <c r="F173" s="62"/>
      <c r="G173" s="74"/>
      <c r="H173" s="74"/>
    </row>
    <row r="174" spans="1:15" hidden="1" x14ac:dyDescent="0.25">
      <c r="A174" s="31" t="s">
        <v>230</v>
      </c>
      <c r="B174" s="30" t="s">
        <v>245</v>
      </c>
      <c r="C174" s="80"/>
      <c r="D174" s="109"/>
      <c r="E174" s="109"/>
      <c r="F174" s="62"/>
      <c r="G174" s="74"/>
      <c r="H174" s="74"/>
    </row>
    <row r="175" spans="1:15" hidden="1" x14ac:dyDescent="0.25">
      <c r="A175" s="31" t="s">
        <v>230</v>
      </c>
      <c r="B175" s="30" t="s">
        <v>246</v>
      </c>
      <c r="C175" s="80"/>
      <c r="D175" s="109"/>
      <c r="E175" s="109"/>
      <c r="F175" s="62"/>
      <c r="G175" s="74"/>
      <c r="H175" s="74"/>
    </row>
    <row r="176" spans="1:15" hidden="1" x14ac:dyDescent="0.25">
      <c r="A176" s="31" t="s">
        <v>230</v>
      </c>
      <c r="B176" s="30" t="s">
        <v>247</v>
      </c>
      <c r="C176" s="80"/>
      <c r="D176" s="109"/>
      <c r="E176" s="109"/>
      <c r="F176" s="62"/>
      <c r="G176" s="74"/>
      <c r="H176" s="74"/>
    </row>
    <row r="177" spans="1:9" hidden="1" x14ac:dyDescent="0.25">
      <c r="A177" s="31" t="s">
        <v>230</v>
      </c>
      <c r="B177" s="30"/>
      <c r="C177" s="47"/>
      <c r="D177" s="81" t="s">
        <v>231</v>
      </c>
      <c r="E177" s="81" t="s">
        <v>232</v>
      </c>
      <c r="F177" s="82" t="s">
        <v>233</v>
      </c>
      <c r="G177" s="74"/>
      <c r="H177" s="74"/>
      <c r="I177" s="17" t="s">
        <v>259</v>
      </c>
    </row>
    <row r="178" spans="1:9" ht="25.5" hidden="1" x14ac:dyDescent="0.25">
      <c r="A178" s="31" t="s">
        <v>230</v>
      </c>
      <c r="B178" s="30" t="s">
        <v>248</v>
      </c>
      <c r="C178" s="80"/>
      <c r="D178" s="109"/>
      <c r="E178" s="109"/>
      <c r="F178" s="62"/>
      <c r="G178" s="74"/>
      <c r="H178" s="74"/>
      <c r="I178" s="17" t="s">
        <v>260</v>
      </c>
    </row>
    <row r="179" spans="1:9" hidden="1" x14ac:dyDescent="0.25">
      <c r="A179" s="31" t="s">
        <v>230</v>
      </c>
      <c r="B179" s="30" t="s">
        <v>249</v>
      </c>
      <c r="C179" s="80"/>
      <c r="D179" s="109"/>
      <c r="E179" s="109"/>
      <c r="F179" s="62"/>
      <c r="G179" s="74"/>
      <c r="H179" s="74"/>
      <c r="I179" s="17" t="s">
        <v>261</v>
      </c>
    </row>
    <row r="180" spans="1:9" hidden="1" x14ac:dyDescent="0.25">
      <c r="A180" s="31" t="s">
        <v>230</v>
      </c>
      <c r="B180" s="30"/>
      <c r="C180" s="83" t="s">
        <v>6</v>
      </c>
      <c r="D180" s="81" t="s">
        <v>231</v>
      </c>
      <c r="E180" s="81" t="s">
        <v>232</v>
      </c>
      <c r="F180" s="82" t="s">
        <v>233</v>
      </c>
      <c r="G180" s="74"/>
      <c r="H180" s="74"/>
      <c r="I180" s="17" t="s">
        <v>262</v>
      </c>
    </row>
    <row r="181" spans="1:9" hidden="1" x14ac:dyDescent="0.25">
      <c r="A181" s="31" t="s">
        <v>230</v>
      </c>
      <c r="B181" s="30" t="s">
        <v>250</v>
      </c>
      <c r="C181" s="80"/>
      <c r="D181" s="109"/>
      <c r="E181" s="109"/>
      <c r="F181" s="62"/>
      <c r="G181" s="74"/>
      <c r="H181" s="74"/>
    </row>
    <row r="182" spans="1:9" hidden="1" x14ac:dyDescent="0.25">
      <c r="A182" s="31" t="s">
        <v>230</v>
      </c>
      <c r="B182" s="30" t="s">
        <v>251</v>
      </c>
      <c r="C182" s="80"/>
      <c r="D182" s="109"/>
      <c r="E182" s="109"/>
      <c r="F182" s="62"/>
      <c r="G182" s="74"/>
      <c r="H182" s="74"/>
    </row>
    <row r="183" spans="1:9" hidden="1" x14ac:dyDescent="0.25">
      <c r="A183" s="31" t="s">
        <v>230</v>
      </c>
      <c r="B183" s="30" t="s">
        <v>252</v>
      </c>
      <c r="C183" s="80"/>
      <c r="D183" s="109"/>
      <c r="E183" s="109"/>
      <c r="F183" s="62"/>
      <c r="G183" s="74"/>
      <c r="H183" s="74"/>
    </row>
    <row r="184" spans="1:9" hidden="1" x14ac:dyDescent="0.25">
      <c r="A184" s="31" t="s">
        <v>230</v>
      </c>
      <c r="B184" s="30" t="s">
        <v>253</v>
      </c>
      <c r="C184" s="80"/>
      <c r="D184" s="109"/>
      <c r="E184" s="109"/>
      <c r="F184" s="62"/>
      <c r="G184" s="74"/>
      <c r="H184" s="74"/>
    </row>
    <row r="185" spans="1:9" hidden="1" x14ac:dyDescent="0.25">
      <c r="A185" s="31" t="s">
        <v>230</v>
      </c>
      <c r="B185" s="30" t="s">
        <v>254</v>
      </c>
      <c r="C185" s="80"/>
      <c r="D185" s="109"/>
      <c r="E185" s="109"/>
      <c r="F185" s="62"/>
      <c r="G185" s="74"/>
      <c r="H185" s="74"/>
    </row>
    <row r="186" spans="1:9" hidden="1" x14ac:dyDescent="0.25">
      <c r="A186" s="31" t="s">
        <v>230</v>
      </c>
      <c r="B186" s="30" t="s">
        <v>255</v>
      </c>
      <c r="C186" s="80"/>
      <c r="D186" s="109"/>
      <c r="E186" s="109"/>
      <c r="F186" s="62"/>
      <c r="G186" s="74"/>
      <c r="H186" s="74"/>
    </row>
    <row r="187" spans="1:9" hidden="1" x14ac:dyDescent="0.25">
      <c r="A187" s="31" t="s">
        <v>230</v>
      </c>
      <c r="B187" s="30" t="s">
        <v>256</v>
      </c>
      <c r="C187" s="80"/>
      <c r="D187" s="109"/>
      <c r="E187" s="109"/>
      <c r="F187" s="62"/>
      <c r="G187" s="74"/>
      <c r="H187" s="74"/>
    </row>
    <row r="188" spans="1:9" hidden="1" x14ac:dyDescent="0.25">
      <c r="A188" s="31" t="s">
        <v>230</v>
      </c>
      <c r="B188" s="30" t="s">
        <v>257</v>
      </c>
      <c r="C188" s="80"/>
      <c r="D188" s="109"/>
      <c r="E188" s="109"/>
      <c r="F188" s="62"/>
      <c r="G188" s="74"/>
      <c r="H188" s="74"/>
    </row>
    <row r="189" spans="1:9" hidden="1" x14ac:dyDescent="0.25">
      <c r="A189" s="31" t="s">
        <v>230</v>
      </c>
      <c r="B189" s="30" t="s">
        <v>258</v>
      </c>
      <c r="C189" s="80"/>
      <c r="D189" s="109"/>
      <c r="E189" s="109"/>
      <c r="F189" s="62"/>
      <c r="G189" s="74"/>
      <c r="H189" s="74"/>
    </row>
    <row r="190" spans="1:9" x14ac:dyDescent="0.25">
      <c r="C190" s="48"/>
    </row>
  </sheetData>
  <sheetProtection algorithmName="SHA-512" hashValue="zXzbHm0lrMiNN2mpFmMKuOL3LR3rBZ8SrNHIh5GcK/XHeXVMJcpnp2DrAB+RYcPbzYPyXmUYnHXg259WqbopWw==" saltValue="A899c3sPlyvqH6Bb0gGehw==" spinCount="100000" sheet="1" selectLockedCells="1" sort="0" autoFilter="0"/>
  <protectedRanges>
    <protectedRange sqref="A4:E4 G4:H4" name="INFO"/>
    <protectedRange sqref="C63:C73 C75:C149 C8:C61" name="scores"/>
    <protectedRange sqref="C150:C161" name="scores_3"/>
  </protectedRanges>
  <autoFilter ref="A5:A189" xr:uid="{00000000-0009-0000-0000-000000000000}">
    <filterColumn colId="0">
      <filters blank="1"/>
    </filterColumn>
  </autoFilter>
  <mergeCells count="119">
    <mergeCell ref="F33:H33"/>
    <mergeCell ref="F34:H34"/>
    <mergeCell ref="F35:H35"/>
    <mergeCell ref="F36:H36"/>
    <mergeCell ref="F37:H37"/>
    <mergeCell ref="F38:H38"/>
    <mergeCell ref="G75:H79"/>
    <mergeCell ref="E76:F76"/>
    <mergeCell ref="E77:F77"/>
    <mergeCell ref="E78:F78"/>
    <mergeCell ref="E79:F79"/>
    <mergeCell ref="G71:H73"/>
    <mergeCell ref="G63:H67"/>
    <mergeCell ref="E69:F69"/>
    <mergeCell ref="E70:F70"/>
    <mergeCell ref="E71:F71"/>
    <mergeCell ref="E72:F72"/>
    <mergeCell ref="E73:F73"/>
    <mergeCell ref="D45:E45"/>
    <mergeCell ref="D46:E46"/>
    <mergeCell ref="D47:E47"/>
    <mergeCell ref="D48:E48"/>
    <mergeCell ref="D34:E34"/>
    <mergeCell ref="D35:E35"/>
    <mergeCell ref="D2:E2"/>
    <mergeCell ref="E65:F65"/>
    <mergeCell ref="E66:F66"/>
    <mergeCell ref="E67:F67"/>
    <mergeCell ref="E68:F68"/>
    <mergeCell ref="D5:H5"/>
    <mergeCell ref="F25:H25"/>
    <mergeCell ref="D52:E52"/>
    <mergeCell ref="D51:E51"/>
    <mergeCell ref="D25:E25"/>
    <mergeCell ref="D26:E26"/>
    <mergeCell ref="D27:E27"/>
    <mergeCell ref="D28:E28"/>
    <mergeCell ref="D29:E29"/>
    <mergeCell ref="D40:E40"/>
    <mergeCell ref="D41:E41"/>
    <mergeCell ref="D31:E31"/>
    <mergeCell ref="D32:E32"/>
    <mergeCell ref="D33:E33"/>
    <mergeCell ref="D38:E38"/>
    <mergeCell ref="D39:E39"/>
    <mergeCell ref="D49:E49"/>
    <mergeCell ref="D43:E43"/>
    <mergeCell ref="D44:E44"/>
    <mergeCell ref="E80:F80"/>
    <mergeCell ref="D99:E99"/>
    <mergeCell ref="D100:E100"/>
    <mergeCell ref="D93:E93"/>
    <mergeCell ref="D94:E94"/>
    <mergeCell ref="D95:E95"/>
    <mergeCell ref="D96:E96"/>
    <mergeCell ref="D97:E97"/>
    <mergeCell ref="D98:E98"/>
    <mergeCell ref="E106:G106"/>
    <mergeCell ref="E101:G101"/>
    <mergeCell ref="D157:E157"/>
    <mergeCell ref="D158:E158"/>
    <mergeCell ref="E81:F81"/>
    <mergeCell ref="E82:F82"/>
    <mergeCell ref="E83:F83"/>
    <mergeCell ref="G87:H89"/>
    <mergeCell ref="E84:F84"/>
    <mergeCell ref="E85:F85"/>
    <mergeCell ref="E86:F86"/>
    <mergeCell ref="E87:F87"/>
    <mergeCell ref="E88:F88"/>
    <mergeCell ref="E89:F89"/>
    <mergeCell ref="D159:E159"/>
    <mergeCell ref="D160:E160"/>
    <mergeCell ref="D161:E161"/>
    <mergeCell ref="D7:E7"/>
    <mergeCell ref="D8:E8"/>
    <mergeCell ref="D9:E9"/>
    <mergeCell ref="D10:E10"/>
    <mergeCell ref="D11:E11"/>
    <mergeCell ref="D12:E12"/>
    <mergeCell ref="D13:E13"/>
    <mergeCell ref="D14:E14"/>
    <mergeCell ref="D15:E15"/>
    <mergeCell ref="D16:E16"/>
    <mergeCell ref="D17:E17"/>
    <mergeCell ref="D22:E22"/>
    <mergeCell ref="D23:E23"/>
    <mergeCell ref="D24:E24"/>
    <mergeCell ref="D42:E42"/>
    <mergeCell ref="D30:E30"/>
    <mergeCell ref="D20:E20"/>
    <mergeCell ref="D21:E21"/>
    <mergeCell ref="D19:E19"/>
    <mergeCell ref="D90:E90"/>
    <mergeCell ref="D91:E91"/>
    <mergeCell ref="D18:E18"/>
    <mergeCell ref="D50:E50"/>
    <mergeCell ref="D150:E150"/>
    <mergeCell ref="D151:E151"/>
    <mergeCell ref="D152:E152"/>
    <mergeCell ref="D153:E153"/>
    <mergeCell ref="D154:E154"/>
    <mergeCell ref="D155:E155"/>
    <mergeCell ref="D156:E156"/>
    <mergeCell ref="D36:E36"/>
    <mergeCell ref="D37:E37"/>
    <mergeCell ref="D92:E92"/>
    <mergeCell ref="D53:E53"/>
    <mergeCell ref="D54:E54"/>
    <mergeCell ref="D60:E60"/>
    <mergeCell ref="D61:E61"/>
    <mergeCell ref="E63:F63"/>
    <mergeCell ref="E64:F64"/>
    <mergeCell ref="D55:E55"/>
    <mergeCell ref="D56:E56"/>
    <mergeCell ref="D57:E57"/>
    <mergeCell ref="D58:E58"/>
    <mergeCell ref="D59:E59"/>
    <mergeCell ref="E75:F75"/>
  </mergeCells>
  <phoneticPr fontId="24" type="noConversion"/>
  <conditionalFormatting sqref="B3:B4 A190:A1048576 D106 D90:D100 D50:D73 D7:D43">
    <cfRule type="beginsWith" dxfId="37" priority="44" operator="beginsWith" text="מתאים לטווח">
      <formula>LEFT(A3,LEN("מתאים לטווח"))="מתאים לטווח"</formula>
    </cfRule>
  </conditionalFormatting>
  <conditionalFormatting sqref="C106:C149 C63:C73 C87:C100 C45:C61 C6:C43">
    <cfRule type="expression" dxfId="36" priority="43">
      <formula>$B6&lt;&gt;""</formula>
    </cfRule>
  </conditionalFormatting>
  <conditionalFormatting sqref="G107:G149">
    <cfRule type="expression" dxfId="35" priority="41">
      <formula>$H107&lt;&gt;""</formula>
    </cfRule>
  </conditionalFormatting>
  <conditionalFormatting sqref="C102:C105">
    <cfRule type="expression" dxfId="34" priority="37">
      <formula>$B102&lt;&gt;""</formula>
    </cfRule>
  </conditionalFormatting>
  <conditionalFormatting sqref="G102:G105">
    <cfRule type="expression" dxfId="33" priority="36">
      <formula>$H102&lt;&gt;""</formula>
    </cfRule>
  </conditionalFormatting>
  <conditionalFormatting sqref="D101">
    <cfRule type="beginsWith" dxfId="32" priority="34" operator="beginsWith" text="מתאים לטווח">
      <formula>LEFT(D101,LEN("מתאים לטווח"))="מתאים לטווח"</formula>
    </cfRule>
    <cfRule type="beginsWith" dxfId="31" priority="35" operator="beginsWith" text="נבדק">
      <formula>LEFT(D101,LEN("נבדק"))="נבדק"</formula>
    </cfRule>
  </conditionalFormatting>
  <conditionalFormatting sqref="B3:B4 A190:A1048576 D106 E63:E73 D90:D100 D50:D73 D7:D43">
    <cfRule type="beginsWith" dxfId="30" priority="45" operator="beginsWith" text="נבדק">
      <formula>LEFT(A3,LEN("נבדק"))="נבדק"</formula>
    </cfRule>
  </conditionalFormatting>
  <conditionalFormatting sqref="C62">
    <cfRule type="beginsWith" dxfId="29" priority="32" operator="beginsWith" text="מתאים לטווח">
      <formula>LEFT(C62,LEN("מתאים לטווח"))="מתאים לטווח"</formula>
    </cfRule>
  </conditionalFormatting>
  <conditionalFormatting sqref="C62">
    <cfRule type="beginsWith" dxfId="28" priority="33" operator="beginsWith" text="נבדק">
      <formula>LEFT(C62,LEN("נבדק"))="נבדק"</formula>
    </cfRule>
  </conditionalFormatting>
  <conditionalFormatting sqref="D74:D89">
    <cfRule type="beginsWith" dxfId="27" priority="30" operator="beginsWith" text="מתאים לטווח">
      <formula>LEFT(D74,LEN("מתאים לטווח"))="מתאים לטווח"</formula>
    </cfRule>
  </conditionalFormatting>
  <conditionalFormatting sqref="C75:C86">
    <cfRule type="expression" dxfId="26" priority="29">
      <formula>$B75&lt;&gt;""</formula>
    </cfRule>
  </conditionalFormatting>
  <conditionalFormatting sqref="D74:D89 E75:E89">
    <cfRule type="beginsWith" dxfId="25" priority="31" operator="beginsWith" text="נבדק">
      <formula>LEFT(D74,LEN("נבדק"))="נבדק"</formula>
    </cfRule>
  </conditionalFormatting>
  <conditionalFormatting sqref="C74">
    <cfRule type="beginsWith" dxfId="24" priority="27" operator="beginsWith" text="מתאים לטווח">
      <formula>LEFT(C74,LEN("מתאים לטווח"))="מתאים לטווח"</formula>
    </cfRule>
  </conditionalFormatting>
  <conditionalFormatting sqref="C74">
    <cfRule type="beginsWith" dxfId="23" priority="28" operator="beginsWith" text="נבדק">
      <formula>LEFT(C74,LEN("נבדק"))="נבדק"</formula>
    </cfRule>
  </conditionalFormatting>
  <conditionalFormatting sqref="D45:D49">
    <cfRule type="beginsWith" dxfId="22" priority="19" operator="beginsWith" text="מתאים לטווח">
      <formula>LEFT(D45,LEN("מתאים לטווח"))="מתאים לטווח"</formula>
    </cfRule>
  </conditionalFormatting>
  <conditionalFormatting sqref="B2">
    <cfRule type="expression" dxfId="21" priority="18">
      <formula>$B2&lt;&gt;""</formula>
    </cfRule>
  </conditionalFormatting>
  <conditionalFormatting sqref="D45:D49">
    <cfRule type="beginsWith" dxfId="20" priority="20" operator="beginsWith" text="נבדק">
      <formula>LEFT(D45,LEN("נבדק"))="נבדק"</formula>
    </cfRule>
  </conditionalFormatting>
  <conditionalFormatting sqref="D44">
    <cfRule type="beginsWith" dxfId="19" priority="22" operator="beginsWith" text="מתאים לטווח">
      <formula>LEFT(D44,LEN("מתאים לטווח"))="מתאים לטווח"</formula>
    </cfRule>
  </conditionalFormatting>
  <conditionalFormatting sqref="C44">
    <cfRule type="expression" dxfId="18" priority="21">
      <formula>$B44&lt;&gt;""</formula>
    </cfRule>
  </conditionalFormatting>
  <conditionalFormatting sqref="D44">
    <cfRule type="beginsWith" dxfId="17" priority="23" operator="beginsWith" text="נבדק">
      <formula>LEFT(D44,LEN("נבדק"))="נבדק"</formula>
    </cfRule>
  </conditionalFormatting>
  <conditionalFormatting sqref="C150:C161">
    <cfRule type="expression" dxfId="16" priority="15">
      <formula>$B150&lt;&gt;""</formula>
    </cfRule>
  </conditionalFormatting>
  <conditionalFormatting sqref="C162">
    <cfRule type="expression" dxfId="15" priority="12">
      <formula>$B162&lt;&gt;""</formula>
    </cfRule>
  </conditionalFormatting>
  <conditionalFormatting sqref="C163">
    <cfRule type="expression" dxfId="14" priority="9">
      <formula>$B163&lt;&gt;""</formula>
    </cfRule>
  </conditionalFormatting>
  <conditionalFormatting sqref="C164:C179 C181:C189">
    <cfRule type="expression" dxfId="13" priority="6">
      <formula>$B164&lt;&gt;""</formula>
    </cfRule>
  </conditionalFormatting>
  <conditionalFormatting sqref="C180">
    <cfRule type="expression" dxfId="12" priority="3">
      <formula>$B180&lt;&gt;""</formula>
    </cfRule>
  </conditionalFormatting>
  <dataValidations count="6">
    <dataValidation type="list" errorStyle="warning" allowBlank="1" showInputMessage="1" showErrorMessage="1" errorTitle="נא בחר מהרשימה" error="נא בחר &quot;נ&quot; לנקבה או &quot;ז&quot; לזכר" sqref="C4" xr:uid="{00000000-0002-0000-0000-000000000000}">
      <formula1>$L$3:$L$5</formula1>
    </dataValidation>
    <dataValidation type="list" errorStyle="warning" allowBlank="1" showInputMessage="1" showErrorMessage="1" errorTitle="שים/י לב!" error="כתבו ידנית רק אם האופציה הרלוונטית לא נמצאת ברשימה!" promptTitle="בחר:" sqref="G4" xr:uid="{00000000-0002-0000-0000-000001000000}">
      <formula1>$M$3:$M$21</formula1>
    </dataValidation>
    <dataValidation type="list" allowBlank="1" showInputMessage="1" showErrorMessage="1" sqref="H4" xr:uid="{00000000-0002-0000-0000-000002000000}">
      <formula1>$N$3:$N$5</formula1>
    </dataValidation>
    <dataValidation type="list" allowBlank="1" showInputMessage="1" showErrorMessage="1" sqref="C106" xr:uid="{00000000-0002-0000-0000-000003000000}">
      <formula1>$N$107:$N$112</formula1>
    </dataValidation>
    <dataValidation type="whole" allowBlank="1" showInputMessage="1" showErrorMessage="1" errorTitle="זמן בשניות" error="נא להכניס זמן בשניות שלמות בלבד _x000a_(לדוגמא, 1:49 = 109)" sqref="C27" xr:uid="{00000000-0002-0000-0000-000004000000}">
      <formula1>0</formula1>
      <formula2>1000000</formula2>
    </dataValidation>
    <dataValidation type="whole" allowBlank="1" showInputMessage="1" showErrorMessage="1" errorTitle="זמן בשניות" error="נא להכניס זמן בשניות שלמות בלבד _x000a_(לדוגמא, 1:49 = 109)" sqref="C30 C102:C105 C42:C49 C51 C58 C60 C33:C38" xr:uid="{00000000-0002-0000-0000-000005000000}">
      <formula1>0</formula1>
      <formula2>100000</formula2>
    </dataValidation>
  </dataValidations>
  <hyperlinks>
    <hyperlink ref="F25" location="Sheet2!A1" display="(לחץ כאן לכלי עזר לחישוב סטיות)" xr:uid="{00000000-0004-0000-0000-000000000000}"/>
    <hyperlink ref="F25:H25" location="'חישוב סטיות ריי מילולי'!A1" display="(לחץ כאן לכלי עזר לחישוב סטיות)" xr:uid="{00000000-0004-0000-0000-000001000000}"/>
  </hyperlinks>
  <pageMargins left="0.7" right="0.7" top="0.75" bottom="0.75" header="0.3" footer="0.3"/>
  <pageSetup orientation="portrait" horizontalDpi="4294967293" verticalDpi="4294967293" r:id="rId1"/>
  <ignoredErrors>
    <ignoredError sqref="G107:G149 D73 D66 D63:D65 D67:D72 D75:D89" unlockedFormula="1"/>
    <ignoredError sqref="D48" formula="1"/>
  </ignoredErrors>
  <drawing r:id="rId2"/>
  <extLst>
    <ext xmlns:x14="http://schemas.microsoft.com/office/spreadsheetml/2009/9/main" uri="{78C0D931-6437-407d-A8EE-F0AAD7539E65}">
      <x14:conditionalFormattings>
        <x14:conditionalFormatting xmlns:xm="http://schemas.microsoft.com/office/excel/2006/main">
          <x14:cfRule type="beginsWith" priority="16" operator="beginsWith" id="{77F3BAFD-B03D-4902-BA1F-CDA49EE11264}">
            <xm:f>LEFT(D150,LEN("מתאים לטווח"))="מתאים לטווח"</xm:f>
            <x14:dxf>
              <fill>
                <patternFill>
                  <bgColor rgb="FF92D050"/>
                </patternFill>
              </fill>
            </x14:dxf>
          </x14:cfRule>
          <xm:sqref>D150:D161</xm:sqref>
        </x14:conditionalFormatting>
        <x14:conditionalFormatting xmlns:xm="http://schemas.microsoft.com/office/excel/2006/main">
          <x14:cfRule type="beginsWith" priority="17" operator="beginsWith" id="{7FBF88E2-3865-4122-969F-6E2E88AF913C}">
            <xm:f>LEFT(D150,LEN("נבדק"))="נבדק"</xm:f>
            <x14:dxf>
              <font>
                <b/>
                <i val="0"/>
              </font>
              <fill>
                <patternFill patternType="gray0625">
                  <fgColor rgb="FFFF0000"/>
                  <bgColor theme="0"/>
                </patternFill>
              </fill>
              <border>
                <left/>
                <right/>
                <top/>
                <bottom/>
              </border>
            </x14:dxf>
          </x14:cfRule>
          <xm:sqref>D150:D161</xm:sqref>
        </x14:conditionalFormatting>
        <x14:conditionalFormatting xmlns:xm="http://schemas.microsoft.com/office/excel/2006/main">
          <x14:cfRule type="beginsWith" priority="13" operator="beginsWith" id="{46D6F930-80D3-40EF-9E1D-3DE53F6A224E}">
            <xm:f>LEFT(D162,LEN("מתאים לטווח"))="מתאים לטווח"</xm:f>
            <x14:dxf>
              <fill>
                <patternFill>
                  <bgColor rgb="FF92D050"/>
                </patternFill>
              </fill>
            </x14:dxf>
          </x14:cfRule>
          <xm:sqref>D162</xm:sqref>
        </x14:conditionalFormatting>
        <x14:conditionalFormatting xmlns:xm="http://schemas.microsoft.com/office/excel/2006/main">
          <x14:cfRule type="beginsWith" priority="14" operator="beginsWith" id="{839BCD82-EFFB-4984-9640-4B88E456BD31}">
            <xm:f>LEFT(D162,LEN("נבדק"))="נבדק"</xm:f>
            <x14:dxf>
              <font>
                <b/>
                <i val="0"/>
              </font>
              <fill>
                <patternFill patternType="gray0625">
                  <fgColor rgb="FFFF0000"/>
                  <bgColor theme="0"/>
                </patternFill>
              </fill>
              <border>
                <left/>
                <right/>
                <top/>
                <bottom/>
              </border>
            </x14:dxf>
          </x14:cfRule>
          <xm:sqref>D162</xm:sqref>
        </x14:conditionalFormatting>
        <x14:conditionalFormatting xmlns:xm="http://schemas.microsoft.com/office/excel/2006/main">
          <x14:cfRule type="beginsWith" priority="10" operator="beginsWith" id="{1D864A9F-7313-4B62-A566-85C71BA43930}">
            <xm:f>LEFT(D163,LEN("מתאים לטווח"))="מתאים לטווח"</xm:f>
            <x14:dxf>
              <fill>
                <patternFill>
                  <bgColor rgb="FF92D050"/>
                </patternFill>
              </fill>
            </x14:dxf>
          </x14:cfRule>
          <xm:sqref>D163</xm:sqref>
        </x14:conditionalFormatting>
        <x14:conditionalFormatting xmlns:xm="http://schemas.microsoft.com/office/excel/2006/main">
          <x14:cfRule type="beginsWith" priority="11" operator="beginsWith" id="{FB1DD9DD-244D-4ADA-A0E0-E44AECDB6335}">
            <xm:f>LEFT(D163,LEN("נבדק"))="נבדק"</xm:f>
            <x14:dxf>
              <font>
                <b/>
                <i val="0"/>
              </font>
              <fill>
                <patternFill patternType="gray0625">
                  <fgColor rgb="FFFF0000"/>
                  <bgColor theme="0"/>
                </patternFill>
              </fill>
              <border>
                <left/>
                <right/>
                <top/>
                <bottom/>
              </border>
            </x14:dxf>
          </x14:cfRule>
          <xm:sqref>D163</xm:sqref>
        </x14:conditionalFormatting>
        <x14:conditionalFormatting xmlns:xm="http://schemas.microsoft.com/office/excel/2006/main">
          <x14:cfRule type="beginsWith" priority="7" operator="beginsWith" id="{29437195-CDCF-46D6-95B1-081F7DD5147C}">
            <xm:f>LEFT(D164,LEN("מתאים לטווח"))="מתאים לטווח"</xm:f>
            <x14:dxf>
              <fill>
                <patternFill>
                  <bgColor rgb="FF92D050"/>
                </patternFill>
              </fill>
            </x14:dxf>
          </x14:cfRule>
          <xm:sqref>D164:D176 D181:D189 D178:D179</xm:sqref>
        </x14:conditionalFormatting>
        <x14:conditionalFormatting xmlns:xm="http://schemas.microsoft.com/office/excel/2006/main">
          <x14:cfRule type="beginsWith" priority="8" operator="beginsWith" id="{9B8C6091-0CFC-4A57-AF04-083C6A9AC332}">
            <xm:f>LEFT(D164,LEN("נבדק"))="נבדק"</xm:f>
            <x14:dxf>
              <font>
                <b/>
                <i val="0"/>
              </font>
              <fill>
                <patternFill patternType="gray0625">
                  <fgColor rgb="FFFF0000"/>
                  <bgColor theme="0"/>
                </patternFill>
              </fill>
              <border>
                <left/>
                <right/>
                <top/>
                <bottom/>
              </border>
            </x14:dxf>
          </x14:cfRule>
          <xm:sqref>D164:D176 D181:D189 D178:D179</xm:sqref>
        </x14:conditionalFormatting>
        <x14:conditionalFormatting xmlns:xm="http://schemas.microsoft.com/office/excel/2006/main">
          <x14:cfRule type="beginsWith" priority="4" operator="beginsWith" id="{90AF879A-4CBA-4AFB-84BC-19715BFA2769}">
            <xm:f>LEFT(D180,LEN("מתאים לטווח"))="מתאים לטווח"</xm:f>
            <x14:dxf>
              <fill>
                <patternFill>
                  <bgColor rgb="FF92D050"/>
                </patternFill>
              </fill>
            </x14:dxf>
          </x14:cfRule>
          <xm:sqref>D180</xm:sqref>
        </x14:conditionalFormatting>
        <x14:conditionalFormatting xmlns:xm="http://schemas.microsoft.com/office/excel/2006/main">
          <x14:cfRule type="beginsWith" priority="5" operator="beginsWith" id="{64CA95D9-8CBA-4126-9F35-751F791BCA15}">
            <xm:f>LEFT(D180,LEN("נבדק"))="נבדק"</xm:f>
            <x14:dxf>
              <font>
                <b/>
                <i val="0"/>
              </font>
              <fill>
                <patternFill patternType="gray0625">
                  <fgColor rgb="FFFF0000"/>
                  <bgColor theme="0"/>
                </patternFill>
              </fill>
              <border>
                <left/>
                <right/>
                <top/>
                <bottom/>
              </border>
            </x14:dxf>
          </x14:cfRule>
          <xm:sqref>D180</xm:sqref>
        </x14:conditionalFormatting>
        <x14:conditionalFormatting xmlns:xm="http://schemas.microsoft.com/office/excel/2006/main">
          <x14:cfRule type="beginsWith" priority="1" operator="beginsWith" id="{148B7AF4-04F3-4E20-BDE1-7E670ADA3587}">
            <xm:f>LEFT(D177,LEN("מתאים לטווח"))="מתאים לטווח"</xm:f>
            <x14:dxf>
              <fill>
                <patternFill>
                  <bgColor rgb="FF92D050"/>
                </patternFill>
              </fill>
            </x14:dxf>
          </x14:cfRule>
          <xm:sqref>D177</xm:sqref>
        </x14:conditionalFormatting>
        <x14:conditionalFormatting xmlns:xm="http://schemas.microsoft.com/office/excel/2006/main">
          <x14:cfRule type="beginsWith" priority="2" operator="beginsWith" id="{84572382-2D9A-4851-8E48-86C130C1FC86}">
            <xm:f>LEFT(D177,LEN("נבדק"))="נבדק"</xm:f>
            <x14:dxf>
              <font>
                <b/>
                <i val="0"/>
              </font>
              <fill>
                <patternFill patternType="gray0625">
                  <fgColor rgb="FFFF0000"/>
                  <bgColor theme="0"/>
                </patternFill>
              </fill>
              <border>
                <left/>
                <right/>
                <top/>
                <bottom/>
              </border>
            </x14:dxf>
          </x14:cfRule>
          <xm:sqref>D177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את!$Y$22:$Y$24</xm:f>
          </x14:formula1>
          <xm:sqref>E102:E105 E107:E149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46"/>
  <sheetViews>
    <sheetView rightToLeft="1" topLeftCell="I1" workbookViewId="0">
      <selection activeCell="N11" sqref="N11"/>
    </sheetView>
  </sheetViews>
  <sheetFormatPr defaultColWidth="9" defaultRowHeight="15" x14ac:dyDescent="0.25"/>
  <cols>
    <col min="1" max="1" width="56.28515625" style="4" customWidth="1"/>
    <col min="2" max="2" width="7.85546875" style="4" customWidth="1"/>
    <col min="3" max="3" width="56.28515625" style="4" customWidth="1"/>
    <col min="4" max="4" width="9" style="4" customWidth="1"/>
    <col min="5" max="5" width="71" style="4" customWidth="1"/>
    <col min="6" max="6" width="9" style="4" customWidth="1"/>
    <col min="7" max="7" width="71" style="4" customWidth="1"/>
    <col min="8" max="8" width="9" style="4" customWidth="1"/>
    <col min="9" max="9" width="71" style="4" customWidth="1"/>
    <col min="10" max="27" width="9" style="4" customWidth="1"/>
    <col min="28" max="16384" width="9" style="4"/>
  </cols>
  <sheetData>
    <row r="1" spans="1:27" x14ac:dyDescent="0.25">
      <c r="A1" s="4" t="s">
        <v>74</v>
      </c>
      <c r="C1" s="4" t="s">
        <v>4</v>
      </c>
      <c r="E1" s="4" t="s">
        <v>75</v>
      </c>
      <c r="G1" s="4" t="s">
        <v>76</v>
      </c>
      <c r="I1" s="4" t="s">
        <v>77</v>
      </c>
      <c r="U1" s="4" t="e">
        <f>IF('ציוני גלם לאבחון'!$K$4="ב",A2,IF('ציוני גלם לאבחון'!$K$4="ג",C2,IF('ציוני גלם לאבחון'!$K$4="ד",E2,IF('ציוני גלם לאבחון'!$K$4="ה",G2,IF('ציוני גלם לאבחון'!$K$4="ו",I2,L2)))))</f>
        <v>#N/A</v>
      </c>
      <c r="V1" s="4" t="e">
        <f>IF('ציוני גלם לאבחון'!$K$4="ב",B2,IF('ציוני גלם לאבחון'!$K$4="ג",D2,IF('ציוני גלם לאבחון'!$K$4="ד",F2,IF('ציוני גלם לאבחון'!$K$4="ה",H2,IF('ציוני גלם לאבחון'!$K$4="ו",J2,M2)))))</f>
        <v>#N/A</v>
      </c>
      <c r="Y1" s="6" t="s">
        <v>78</v>
      </c>
      <c r="Z1" s="3"/>
      <c r="AA1" s="3"/>
    </row>
    <row r="2" spans="1:27" x14ac:dyDescent="0.25">
      <c r="A2" s="5" t="s">
        <v>91</v>
      </c>
      <c r="B2" s="6" t="s">
        <v>70</v>
      </c>
      <c r="C2" s="5" t="s">
        <v>91</v>
      </c>
      <c r="D2" s="6" t="s">
        <v>70</v>
      </c>
      <c r="E2" s="5" t="s">
        <v>92</v>
      </c>
      <c r="F2" s="6" t="s">
        <v>70</v>
      </c>
      <c r="G2" s="5" t="s">
        <v>92</v>
      </c>
      <c r="H2" s="6" t="s">
        <v>70</v>
      </c>
      <c r="I2" s="5" t="s">
        <v>93</v>
      </c>
      <c r="J2" s="6" t="s">
        <v>70</v>
      </c>
      <c r="L2" s="4" t="s">
        <v>80</v>
      </c>
      <c r="M2" s="69" t="s">
        <v>194</v>
      </c>
      <c r="U2" s="4" t="e">
        <f>IF('ציוני גלם לאבחון'!$K$4="ב",A3,IF('ציוני גלם לאבחון'!$K$4="ג",C3,IF('ציוני גלם לאבחון'!$K$4="ד",E3,IF('ציוני גלם לאבחון'!$K$4="ה",G3,IF('ציוני גלם לאבחון'!$K$4="ו",I3,L3)))))</f>
        <v>#N/A</v>
      </c>
      <c r="V2" s="4" t="e">
        <f>IF('ציוני גלם לאבחון'!$K$4="ב",B3,IF('ציוני גלם לאבחון'!$K$4="ג",D3,IF('ציוני גלם לאבחון'!$K$4="ד",F3,IF('ציוני גלם לאבחון'!$K$4="ה",H3,IF('ציוני גלם לאבחון'!$K$4="ו",J3,M3)))))</f>
        <v>#N/A</v>
      </c>
      <c r="Y2" s="6" t="s">
        <v>79</v>
      </c>
      <c r="Z2" s="6" t="s">
        <v>80</v>
      </c>
      <c r="AA2" s="6" t="s">
        <v>80</v>
      </c>
    </row>
    <row r="3" spans="1:27" x14ac:dyDescent="0.25">
      <c r="A3" s="5" t="s">
        <v>91</v>
      </c>
      <c r="B3" s="6" t="s">
        <v>71</v>
      </c>
      <c r="C3" s="5" t="s">
        <v>91</v>
      </c>
      <c r="D3" s="6" t="s">
        <v>71</v>
      </c>
      <c r="E3" s="5" t="s">
        <v>92</v>
      </c>
      <c r="F3" s="6" t="s">
        <v>71</v>
      </c>
      <c r="G3" s="5" t="s">
        <v>92</v>
      </c>
      <c r="H3" s="6" t="s">
        <v>71</v>
      </c>
      <c r="I3" s="5" t="s">
        <v>93</v>
      </c>
      <c r="J3" s="6" t="s">
        <v>71</v>
      </c>
      <c r="L3" s="4" t="s">
        <v>195</v>
      </c>
      <c r="M3" s="69" t="s">
        <v>194</v>
      </c>
      <c r="U3" s="4" t="e">
        <f>IF('ציוני גלם לאבחון'!$K$4="ב",A4,IF('ציוני גלם לאבחון'!$K$4="ג",C4,IF('ציוני גלם לאבחון'!$K$4="ד",E4,IF('ציוני גלם לאבחון'!$K$4="ה",G4,IF('ציוני גלם לאבחון'!$K$4="ו",I4,L4)))))</f>
        <v>#N/A</v>
      </c>
      <c r="V3" s="4" t="e">
        <f>IF('ציוני גלם לאבחון'!$K$4="ב",B4,IF('ציוני גלם לאבחון'!$K$4="ג",D4,IF('ציוני גלם לאבחון'!$K$4="ד",F4,IF('ציוני גלם לאבחון'!$K$4="ה",H4,IF('ציוני גלם לאבחון'!$K$4="ו",J4,M4)))))</f>
        <v>#N/A</v>
      </c>
      <c r="Y3" s="6" t="s">
        <v>74</v>
      </c>
      <c r="Z3" s="6" t="s">
        <v>80</v>
      </c>
      <c r="AA3" s="6" t="s">
        <v>74</v>
      </c>
    </row>
    <row r="4" spans="1:27" x14ac:dyDescent="0.25">
      <c r="A4" s="5" t="s">
        <v>94</v>
      </c>
      <c r="B4" s="6" t="s">
        <v>70</v>
      </c>
      <c r="C4" s="5" t="s">
        <v>94</v>
      </c>
      <c r="D4" s="6" t="s">
        <v>70</v>
      </c>
      <c r="E4" s="5" t="s">
        <v>95</v>
      </c>
      <c r="F4" s="6" t="s">
        <v>70</v>
      </c>
      <c r="G4" s="5" t="s">
        <v>95</v>
      </c>
      <c r="H4" s="6" t="s">
        <v>70</v>
      </c>
      <c r="I4" s="5" t="s">
        <v>96</v>
      </c>
      <c r="J4" s="6" t="s">
        <v>70</v>
      </c>
      <c r="L4" s="4" t="s">
        <v>196</v>
      </c>
      <c r="M4" s="69" t="s">
        <v>194</v>
      </c>
      <c r="U4" s="4" t="e">
        <f>IF('ציוני גלם לאבחון'!$K$4="ב",A5,IF('ציוני גלם לאבחון'!$K$4="ג",C5,IF('ציוני גלם לאבחון'!$K$4="ד",E5,IF('ציוני גלם לאבחון'!$K$4="ה",G5,IF('ציוני גלם לאבחון'!$K$4="ו",I5,L5)))))</f>
        <v>#N/A</v>
      </c>
      <c r="V4" s="4" t="e">
        <f>IF('ציוני גלם לאבחון'!$K$4="ב",B5,IF('ציוני גלם לאבחון'!$K$4="ג",D5,IF('ציוני גלם לאבחון'!$K$4="ד",F5,IF('ציוני גלם לאבחון'!$K$4="ה",H5,IF('ציוני גלם לאבחון'!$K$4="ו",J5,M5)))))</f>
        <v>#N/A</v>
      </c>
      <c r="Y4" s="6" t="s">
        <v>4</v>
      </c>
      <c r="Z4" s="6" t="s">
        <v>74</v>
      </c>
      <c r="AA4" s="6" t="s">
        <v>4</v>
      </c>
    </row>
    <row r="5" spans="1:27" x14ac:dyDescent="0.25">
      <c r="A5" s="5" t="s">
        <v>94</v>
      </c>
      <c r="B5" s="6" t="s">
        <v>71</v>
      </c>
      <c r="C5" s="5" t="s">
        <v>94</v>
      </c>
      <c r="D5" s="6" t="s">
        <v>71</v>
      </c>
      <c r="E5" s="5" t="s">
        <v>95</v>
      </c>
      <c r="F5" s="6" t="s">
        <v>71</v>
      </c>
      <c r="G5" s="5" t="s">
        <v>95</v>
      </c>
      <c r="H5" s="6" t="s">
        <v>71</v>
      </c>
      <c r="I5" s="5" t="s">
        <v>96</v>
      </c>
      <c r="J5" s="6" t="s">
        <v>71</v>
      </c>
      <c r="L5" s="4" t="s">
        <v>197</v>
      </c>
      <c r="M5" s="69" t="s">
        <v>194</v>
      </c>
      <c r="U5" s="4" t="e">
        <f>IF('ציוני גלם לאבחון'!$K$4="ב",A6,IF('ציוני גלם לאבחון'!$K$4="ג",C6,IF('ציוני גלם לאבחון'!$K$4="ד",E6,IF('ציוני גלם לאבחון'!$K$4="ה",G6,IF('ציוני גלם לאבחון'!$K$4="ו",I6,L6)))))</f>
        <v>#N/A</v>
      </c>
      <c r="V5" s="4" t="e">
        <f>IF('ציוני גלם לאבחון'!$K$4="ב",B6,IF('ציוני גלם לאבחון'!$K$4="ג",D6,IF('ציוני גלם לאבחון'!$K$4="ד",F6,IF('ציוני גלם לאבחון'!$K$4="ה",H6,IF('ציוני גלם לאבחון'!$K$4="ו",J6,M6)))))</f>
        <v>#N/A</v>
      </c>
      <c r="Y5" s="6" t="s">
        <v>75</v>
      </c>
      <c r="Z5" s="6" t="s">
        <v>4</v>
      </c>
      <c r="AA5" s="6" t="s">
        <v>75</v>
      </c>
    </row>
    <row r="6" spans="1:27" x14ac:dyDescent="0.25">
      <c r="A6" s="5" t="s">
        <v>97</v>
      </c>
      <c r="B6" s="6" t="s">
        <v>70</v>
      </c>
      <c r="C6" s="5" t="s">
        <v>97</v>
      </c>
      <c r="D6" s="6" t="s">
        <v>70</v>
      </c>
      <c r="E6" s="5" t="s">
        <v>97</v>
      </c>
      <c r="F6" s="6" t="s">
        <v>70</v>
      </c>
      <c r="G6" s="5" t="s">
        <v>97</v>
      </c>
      <c r="H6" s="6" t="s">
        <v>70</v>
      </c>
      <c r="I6" s="5" t="s">
        <v>97</v>
      </c>
      <c r="J6" s="6" t="s">
        <v>70</v>
      </c>
      <c r="L6" s="4" t="s">
        <v>199</v>
      </c>
      <c r="M6" s="69" t="s">
        <v>194</v>
      </c>
      <c r="U6" s="4" t="e">
        <f>IF('ציוני גלם לאבחון'!$K$4="ב",A7,IF('ציוני גלם לאבחון'!$K$4="ג",C7,IF('ציוני גלם לאבחון'!$K$4="ד",E7,IF('ציוני גלם לאבחון'!$K$4="ה",G7,IF('ציוני גלם לאבחון'!$K$4="ו",I7,L7)))))</f>
        <v>#N/A</v>
      </c>
      <c r="V6" s="4" t="e">
        <f>IF('ציוני גלם לאבחון'!$K$4="ב",B7,IF('ציוני גלם לאבחון'!$K$4="ג",D7,IF('ציוני גלם לאבחון'!$K$4="ד",F7,IF('ציוני גלם לאבחון'!$K$4="ה",H7,IF('ציוני גלם לאבחון'!$K$4="ו",J7,M7)))))</f>
        <v>#N/A</v>
      </c>
      <c r="Y6" s="6" t="s">
        <v>76</v>
      </c>
      <c r="Z6" s="6" t="s">
        <v>75</v>
      </c>
      <c r="AA6" s="6" t="s">
        <v>76</v>
      </c>
    </row>
    <row r="7" spans="1:27" x14ac:dyDescent="0.25">
      <c r="A7" s="5" t="s">
        <v>97</v>
      </c>
      <c r="B7" s="6" t="s">
        <v>71</v>
      </c>
      <c r="C7" s="5" t="s">
        <v>97</v>
      </c>
      <c r="D7" s="6" t="s">
        <v>71</v>
      </c>
      <c r="E7" s="5" t="s">
        <v>97</v>
      </c>
      <c r="F7" s="6" t="s">
        <v>71</v>
      </c>
      <c r="G7" s="5" t="s">
        <v>97</v>
      </c>
      <c r="H7" s="6" t="s">
        <v>71</v>
      </c>
      <c r="I7" s="5" t="s">
        <v>97</v>
      </c>
      <c r="J7" s="6" t="s">
        <v>71</v>
      </c>
      <c r="L7" s="4" t="s">
        <v>200</v>
      </c>
      <c r="M7" s="69" t="s">
        <v>194</v>
      </c>
      <c r="U7" s="4" t="e">
        <f>IF('ציוני גלם לאבחון'!$K$4="ב",A8,IF('ציוני גלם לאבחון'!$K$4="ג",C8,IF('ציוני גלם לאבחון'!$K$4="ד",E8,IF('ציוני גלם לאבחון'!$K$4="ה",G8,IF('ציוני גלם לאבחון'!$K$4="ו",I8,L8)))))</f>
        <v>#N/A</v>
      </c>
      <c r="V7" s="4" t="e">
        <f>IF('ציוני גלם לאבחון'!$K$4="ב",B8,IF('ציוני גלם לאבחון'!$K$4="ג",D8,IF('ציוני גלם לאבחון'!$K$4="ד",F8,IF('ציוני גלם לאבחון'!$K$4="ה",H8,IF('ציוני גלם לאבחון'!$K$4="ו",J8,M8)))))</f>
        <v>#N/A</v>
      </c>
      <c r="Y7" s="6" t="s">
        <v>77</v>
      </c>
      <c r="Z7" s="6" t="s">
        <v>76</v>
      </c>
      <c r="AA7" s="6" t="s">
        <v>77</v>
      </c>
    </row>
    <row r="8" spans="1:27" x14ac:dyDescent="0.25">
      <c r="A8" s="5" t="s">
        <v>98</v>
      </c>
      <c r="B8" s="6" t="s">
        <v>70</v>
      </c>
      <c r="C8" s="5" t="s">
        <v>98</v>
      </c>
      <c r="D8" s="6" t="s">
        <v>70</v>
      </c>
      <c r="E8" s="5" t="s">
        <v>98</v>
      </c>
      <c r="F8" s="6" t="s">
        <v>70</v>
      </c>
      <c r="G8" s="5" t="s">
        <v>98</v>
      </c>
      <c r="H8" s="6" t="s">
        <v>70</v>
      </c>
      <c r="I8" s="5" t="s">
        <v>98</v>
      </c>
      <c r="J8" s="6" t="s">
        <v>70</v>
      </c>
      <c r="L8" s="4" t="s">
        <v>198</v>
      </c>
      <c r="M8" s="69" t="s">
        <v>194</v>
      </c>
      <c r="U8" s="4" t="e">
        <f>IF('ציוני גלם לאבחון'!$K$4="ב",A9,IF('ציוני גלם לאבחון'!$K$4="ג",C9,IF('ציוני גלם לאבחון'!$K$4="ד",E9,IF('ציוני גלם לאבחון'!$K$4="ה",G9,IF('ציוני גלם לאבחון'!$K$4="ו",I9,L9)))))</f>
        <v>#N/A</v>
      </c>
      <c r="V8" s="4" t="e">
        <f>IF('ציוני גלם לאבחון'!$K$4="ב",B9,IF('ציוני גלם לאבחון'!$K$4="ג",D9,IF('ציוני גלם לאבחון'!$K$4="ד",F9,IF('ציוני גלם לאבחון'!$K$4="ה",H9,IF('ציוני גלם לאבחון'!$K$4="ו",J9,M9)))))</f>
        <v>#N/A</v>
      </c>
      <c r="Y8" s="6" t="s">
        <v>81</v>
      </c>
      <c r="Z8" s="6" t="s">
        <v>77</v>
      </c>
      <c r="AA8" s="6" t="s">
        <v>77</v>
      </c>
    </row>
    <row r="9" spans="1:27" x14ac:dyDescent="0.25">
      <c r="A9" s="5" t="s">
        <v>98</v>
      </c>
      <c r="B9" s="6" t="s">
        <v>71</v>
      </c>
      <c r="C9" s="5" t="s">
        <v>98</v>
      </c>
      <c r="D9" s="6" t="s">
        <v>71</v>
      </c>
      <c r="E9" s="5" t="s">
        <v>98</v>
      </c>
      <c r="F9" s="6" t="s">
        <v>71</v>
      </c>
      <c r="G9" s="5" t="s">
        <v>98</v>
      </c>
      <c r="H9" s="6" t="s">
        <v>71</v>
      </c>
      <c r="I9" s="5" t="s">
        <v>98</v>
      </c>
      <c r="J9" s="6" t="s">
        <v>71</v>
      </c>
      <c r="L9" s="69" t="s">
        <v>194</v>
      </c>
      <c r="M9" s="69" t="s">
        <v>194</v>
      </c>
      <c r="U9" s="4" t="e">
        <f>IF('ציוני גלם לאבחון'!$K$4="ב",A10,IF('ציוני גלם לאבחון'!$K$4="ג",C10,IF('ציוני גלם לאבחון'!$K$4="ד",E10,IF('ציוני גלם לאבחון'!$K$4="ה",G10,IF('ציוני גלם לאבחון'!$K$4="ו",I10,L10)))))</f>
        <v>#N/A</v>
      </c>
      <c r="V9" s="4" t="e">
        <f>IF('ציוני גלם לאבחון'!$K$4="ב",B10,IF('ציוני גלם לאבחון'!$K$4="ג",D10,IF('ציוני גלם לאבחון'!$K$4="ד",F10,IF('ציוני גלם לאבחון'!$K$4="ה",H10,IF('ציוני גלם לאבחון'!$K$4="ו",J10,M10)))))</f>
        <v>#N/A</v>
      </c>
      <c r="Y9" s="6" t="s">
        <v>82</v>
      </c>
      <c r="Z9" s="3" t="s">
        <v>77</v>
      </c>
      <c r="AA9" s="6" t="s">
        <v>77</v>
      </c>
    </row>
    <row r="10" spans="1:27" x14ac:dyDescent="0.25">
      <c r="A10" s="5" t="s">
        <v>99</v>
      </c>
      <c r="B10" s="6" t="s">
        <v>70</v>
      </c>
      <c r="C10" s="5" t="s">
        <v>99</v>
      </c>
      <c r="D10" s="6" t="s">
        <v>70</v>
      </c>
      <c r="E10" s="5" t="s">
        <v>99</v>
      </c>
      <c r="F10" s="6" t="s">
        <v>70</v>
      </c>
      <c r="G10" s="5" t="s">
        <v>99</v>
      </c>
      <c r="H10" s="6" t="s">
        <v>70</v>
      </c>
      <c r="I10" s="5" t="s">
        <v>99</v>
      </c>
      <c r="J10" s="6" t="s">
        <v>70</v>
      </c>
      <c r="L10" s="69" t="s">
        <v>194</v>
      </c>
      <c r="M10" s="69" t="s">
        <v>194</v>
      </c>
      <c r="U10" s="4" t="e">
        <f>IF('ציוני גלם לאבחון'!$K$4="ב",A11,IF('ציוני גלם לאבחון'!$K$4="ג",C11,IF('ציוני גלם לאבחון'!$K$4="ד",E11,IF('ציוני גלם לאבחון'!$K$4="ה",G11,IF('ציוני גלם לאבחון'!$K$4="ו",I11,L11)))))</f>
        <v>#N/A</v>
      </c>
      <c r="V10" s="4" t="e">
        <f>IF('ציוני גלם לאבחון'!$K$4="ב",B11,IF('ציוני גלם לאבחון'!$K$4="ג",D11,IF('ציוני גלם לאבחון'!$K$4="ד",F11,IF('ציוני גלם לאבחון'!$K$4="ה",H11,IF('ציוני גלם לאבחון'!$K$4="ו",J11,M11)))))</f>
        <v>#N/A</v>
      </c>
      <c r="Y10" s="6" t="s">
        <v>83</v>
      </c>
      <c r="Z10" s="3" t="s">
        <v>77</v>
      </c>
      <c r="AA10" s="6" t="s">
        <v>77</v>
      </c>
    </row>
    <row r="11" spans="1:27" x14ac:dyDescent="0.25">
      <c r="A11" s="5" t="s">
        <v>99</v>
      </c>
      <c r="B11" s="6" t="s">
        <v>71</v>
      </c>
      <c r="C11" s="5" t="s">
        <v>99</v>
      </c>
      <c r="D11" s="6" t="s">
        <v>71</v>
      </c>
      <c r="E11" s="5" t="s">
        <v>99</v>
      </c>
      <c r="F11" s="6" t="s">
        <v>71</v>
      </c>
      <c r="G11" s="5" t="s">
        <v>99</v>
      </c>
      <c r="H11" s="6" t="s">
        <v>71</v>
      </c>
      <c r="I11" s="5" t="s">
        <v>99</v>
      </c>
      <c r="J11" s="6" t="s">
        <v>71</v>
      </c>
      <c r="L11" s="69" t="s">
        <v>194</v>
      </c>
      <c r="M11" s="69" t="s">
        <v>194</v>
      </c>
      <c r="U11" s="4" t="e">
        <f>IF('ציוני גלם לאבחון'!$K$4="ב",A12,IF('ציוני גלם לאבחון'!$K$4="ג",C12,IF('ציוני גלם לאבחון'!$K$4="ד",E12,IF('ציוני גלם לאבחון'!$K$4="ה",G12,IF('ציוני גלם לאבחון'!$K$4="ו",I12,L12)))))</f>
        <v>#N/A</v>
      </c>
      <c r="V11" s="4" t="e">
        <f>IF('ציוני גלם לאבחון'!$K$4="ב",B12,IF('ציוני גלם לאבחון'!$K$4="ג",D12,IF('ציוני גלם לאבחון'!$K$4="ד",F12,IF('ציוני גלם לאבחון'!$K$4="ה",H12,IF('ציוני גלם לאבחון'!$K$4="ו",J12,M12)))))</f>
        <v>#N/A</v>
      </c>
      <c r="Y11" s="6" t="s">
        <v>84</v>
      </c>
      <c r="Z11" s="3" t="s">
        <v>77</v>
      </c>
      <c r="AA11" s="6" t="s">
        <v>77</v>
      </c>
    </row>
    <row r="12" spans="1:27" x14ac:dyDescent="0.25">
      <c r="A12" s="5" t="s">
        <v>100</v>
      </c>
      <c r="B12" s="6" t="s">
        <v>70</v>
      </c>
      <c r="C12" s="5" t="s">
        <v>100</v>
      </c>
      <c r="D12" s="6" t="s">
        <v>70</v>
      </c>
      <c r="E12" s="5" t="s">
        <v>100</v>
      </c>
      <c r="F12" s="6" t="s">
        <v>70</v>
      </c>
      <c r="G12" s="5" t="s">
        <v>101</v>
      </c>
      <c r="H12" s="6" t="s">
        <v>70</v>
      </c>
      <c r="I12" s="5" t="s">
        <v>101</v>
      </c>
      <c r="J12" s="6" t="s">
        <v>70</v>
      </c>
      <c r="L12" s="69" t="s">
        <v>194</v>
      </c>
      <c r="M12" s="69" t="s">
        <v>194</v>
      </c>
      <c r="U12" s="4" t="e">
        <f>IF('ציוני גלם לאבחון'!$K$4="ב",A13,IF('ציוני גלם לאבחון'!$K$4="ג",C13,IF('ציוני גלם לאבחון'!$K$4="ד",E13,IF('ציוני גלם לאבחון'!$K$4="ה",G13,IF('ציוני גלם לאבחון'!$K$4="ו",I13,L13)))))</f>
        <v>#N/A</v>
      </c>
      <c r="V12" s="4" t="e">
        <f>IF('ציוני גלם לאבחון'!$K$4="ב",B13,IF('ציוני גלם לאבחון'!$K$4="ג",D13,IF('ציוני גלם לאבחון'!$K$4="ד",F13,IF('ציוני גלם לאבחון'!$K$4="ה",H13,IF('ציוני גלם לאבחון'!$K$4="ו",J13,M13)))))</f>
        <v>#N/A</v>
      </c>
      <c r="Y12" s="6" t="s">
        <v>85</v>
      </c>
      <c r="Z12" s="3" t="s">
        <v>77</v>
      </c>
      <c r="AA12" s="6" t="s">
        <v>77</v>
      </c>
    </row>
    <row r="13" spans="1:27" x14ac:dyDescent="0.25">
      <c r="A13" s="5" t="s">
        <v>100</v>
      </c>
      <c r="B13" s="6" t="s">
        <v>71</v>
      </c>
      <c r="C13" s="5" t="s">
        <v>100</v>
      </c>
      <c r="D13" s="6" t="s">
        <v>71</v>
      </c>
      <c r="E13" s="5" t="s">
        <v>100</v>
      </c>
      <c r="F13" s="6" t="s">
        <v>71</v>
      </c>
      <c r="G13" s="5" t="s">
        <v>101</v>
      </c>
      <c r="H13" s="6" t="s">
        <v>71</v>
      </c>
      <c r="I13" s="5" t="s">
        <v>101</v>
      </c>
      <c r="J13" s="6" t="s">
        <v>71</v>
      </c>
      <c r="L13" s="69" t="s">
        <v>194</v>
      </c>
      <c r="M13" s="69" t="s">
        <v>194</v>
      </c>
      <c r="U13" s="4" t="e">
        <f>IF('ציוני גלם לאבחון'!$K$4="ב",A14,IF('ציוני גלם לאבחון'!$K$4="ג",C14,IF('ציוני גלם לאבחון'!$K$4="ד",E14,IF('ציוני גלם לאבחון'!$K$4="ה",G14,IF('ציוני גלם לאבחון'!$K$4="ו",I14,L14)))))</f>
        <v>#N/A</v>
      </c>
      <c r="V13" s="4" t="e">
        <f>IF('ציוני גלם לאבחון'!$K$4="ב",B14,IF('ציוני גלם לאבחון'!$K$4="ג",D14,IF('ציוני גלם לאבחון'!$K$4="ד",F14,IF('ציוני גלם לאבחון'!$K$4="ה",H14,IF('ציוני גלם לאבחון'!$K$4="ו",J14,M14)))))</f>
        <v>#N/A</v>
      </c>
      <c r="Y13" s="6" t="s">
        <v>86</v>
      </c>
      <c r="Z13" s="3" t="s">
        <v>77</v>
      </c>
      <c r="AA13" s="6" t="s">
        <v>77</v>
      </c>
    </row>
    <row r="14" spans="1:27" x14ac:dyDescent="0.25">
      <c r="A14" s="5" t="s">
        <v>102</v>
      </c>
      <c r="B14" s="6" t="s">
        <v>70</v>
      </c>
      <c r="C14" s="5" t="s">
        <v>102</v>
      </c>
      <c r="D14" s="6" t="s">
        <v>70</v>
      </c>
      <c r="E14" s="5" t="s">
        <v>102</v>
      </c>
      <c r="F14" s="6" t="s">
        <v>70</v>
      </c>
      <c r="G14" s="5" t="s">
        <v>103</v>
      </c>
      <c r="H14" s="6" t="s">
        <v>70</v>
      </c>
      <c r="I14" s="5" t="s">
        <v>103</v>
      </c>
      <c r="J14" s="6" t="s">
        <v>70</v>
      </c>
      <c r="L14" s="69" t="s">
        <v>194</v>
      </c>
      <c r="M14" s="69" t="s">
        <v>194</v>
      </c>
      <c r="U14" s="4" t="e">
        <f>IF('ציוני גלם לאבחון'!$K$4="ב",A15,IF('ציוני גלם לאבחון'!$K$4="ג",C15,IF('ציוני גלם לאבחון'!$K$4="ד",E15,IF('ציוני גלם לאבחון'!$K$4="ה",G15,IF('ציוני גלם לאבחון'!$K$4="ו",I15,L15)))))</f>
        <v>#N/A</v>
      </c>
      <c r="V14" s="4" t="e">
        <f>IF('ציוני גלם לאבחון'!$K$4="ב",B15,IF('ציוני גלם לאבחון'!$K$4="ג",D15,IF('ציוני גלם לאבחון'!$K$4="ד",F15,IF('ציוני גלם לאבחון'!$K$4="ה",H15,IF('ציוני גלם לאבחון'!$K$4="ו",J15,M15)))))</f>
        <v>#N/A</v>
      </c>
      <c r="Y14" s="6" t="s">
        <v>87</v>
      </c>
      <c r="Z14" s="3" t="s">
        <v>77</v>
      </c>
      <c r="AA14" s="6" t="s">
        <v>77</v>
      </c>
    </row>
    <row r="15" spans="1:27" x14ac:dyDescent="0.25">
      <c r="A15" s="5" t="s">
        <v>102</v>
      </c>
      <c r="B15" s="6" t="s">
        <v>71</v>
      </c>
      <c r="C15" s="5" t="s">
        <v>102</v>
      </c>
      <c r="D15" s="6" t="s">
        <v>71</v>
      </c>
      <c r="E15" s="5" t="s">
        <v>102</v>
      </c>
      <c r="F15" s="6" t="s">
        <v>71</v>
      </c>
      <c r="G15" s="5" t="s">
        <v>103</v>
      </c>
      <c r="H15" s="6" t="s">
        <v>71</v>
      </c>
      <c r="I15" s="5" t="s">
        <v>103</v>
      </c>
      <c r="J15" s="6" t="s">
        <v>71</v>
      </c>
      <c r="L15" s="69" t="s">
        <v>194</v>
      </c>
      <c r="M15" s="69" t="s">
        <v>194</v>
      </c>
      <c r="U15" s="4" t="e">
        <f>IF('ציוני גלם לאבחון'!$K$4="ב",A16,IF('ציוני גלם לאבחון'!$K$4="ג",C16,IF('ציוני גלם לאבחון'!$K$4="ד",E16,IF('ציוני גלם לאבחון'!$K$4="ה",G16,IF('ציוני גלם לאבחון'!$K$4="ו",I16,L16)))))</f>
        <v>#N/A</v>
      </c>
      <c r="V15" s="4" t="e">
        <f>IF('ציוני גלם לאבחון'!$K$4="ב",B16,IF('ציוני גלם לאבחון'!$K$4="ג",D16,IF('ציוני גלם לאבחון'!$K$4="ד",F16,IF('ציוני גלם לאבחון'!$K$4="ה",H16,IF('ציוני גלם לאבחון'!$K$4="ו",J16,M16)))))</f>
        <v>#N/A</v>
      </c>
      <c r="Y15" s="6" t="s">
        <v>88</v>
      </c>
      <c r="Z15" s="3" t="s">
        <v>77</v>
      </c>
      <c r="AA15" s="6" t="s">
        <v>77</v>
      </c>
    </row>
    <row r="16" spans="1:27" x14ac:dyDescent="0.25">
      <c r="A16" s="5" t="s">
        <v>104</v>
      </c>
      <c r="B16" s="6" t="s">
        <v>70</v>
      </c>
      <c r="C16" s="5" t="s">
        <v>104</v>
      </c>
      <c r="D16" s="6" t="s">
        <v>70</v>
      </c>
      <c r="E16" s="5" t="s">
        <v>104</v>
      </c>
      <c r="F16" s="6" t="s">
        <v>70</v>
      </c>
      <c r="G16" s="5" t="s">
        <v>105</v>
      </c>
      <c r="H16" s="6" t="s">
        <v>70</v>
      </c>
      <c r="I16" s="5" t="s">
        <v>105</v>
      </c>
      <c r="J16" s="6" t="s">
        <v>70</v>
      </c>
      <c r="L16" s="69" t="s">
        <v>194</v>
      </c>
      <c r="M16" s="69" t="s">
        <v>194</v>
      </c>
      <c r="U16" s="4" t="e">
        <f>IF('ציוני גלם לאבחון'!$K$4="ב",A17,IF('ציוני גלם לאבחון'!$K$4="ג",C17,IF('ציוני גלם לאבחון'!$K$4="ד",E17,IF('ציוני גלם לאבחון'!$K$4="ה",G17,IF('ציוני גלם לאבחון'!$K$4="ו",I17,L17)))))</f>
        <v>#N/A</v>
      </c>
      <c r="V16" s="4" t="e">
        <f>IF('ציוני גלם לאבחון'!$K$4="ב",B17,IF('ציוני גלם לאבחון'!$K$4="ג",D17,IF('ציוני גלם לאבחון'!$K$4="ד",F17,IF('ציוני גלם לאבחון'!$K$4="ה",H17,IF('ציוני גלם לאבחון'!$K$4="ו",J17,M17)))))</f>
        <v>#N/A</v>
      </c>
      <c r="Y16" s="17" t="s">
        <v>161</v>
      </c>
      <c r="Z16" s="3" t="s">
        <v>77</v>
      </c>
      <c r="AA16" s="3" t="s">
        <v>77</v>
      </c>
    </row>
    <row r="17" spans="1:25" x14ac:dyDescent="0.25">
      <c r="A17" s="5" t="s">
        <v>104</v>
      </c>
      <c r="B17" s="6" t="s">
        <v>71</v>
      </c>
      <c r="C17" s="5" t="s">
        <v>104</v>
      </c>
      <c r="D17" s="6" t="s">
        <v>71</v>
      </c>
      <c r="E17" s="5" t="s">
        <v>104</v>
      </c>
      <c r="F17" s="6" t="s">
        <v>71</v>
      </c>
      <c r="G17" s="5" t="s">
        <v>105</v>
      </c>
      <c r="H17" s="6" t="s">
        <v>71</v>
      </c>
      <c r="I17" s="5" t="s">
        <v>105</v>
      </c>
      <c r="J17" s="6" t="s">
        <v>71</v>
      </c>
      <c r="L17" s="69" t="s">
        <v>194</v>
      </c>
      <c r="M17" s="69" t="s">
        <v>194</v>
      </c>
      <c r="U17" s="4" t="e">
        <f>IF('ציוני גלם לאבחון'!$K$4="ב",A18,IF('ציוני גלם לאבחון'!$K$4="ג",C18,IF('ציוני גלם לאבחון'!$K$4="ד",E18,IF('ציוני גלם לאבחון'!$K$4="ה",G18,IF('ציוני גלם לאבחון'!$K$4="ו",I18,L18)))))</f>
        <v>#N/A</v>
      </c>
      <c r="V17" s="4" t="e">
        <f>IF('ציוני גלם לאבחון'!$K$4="ב",B18,IF('ציוני גלם לאבחון'!$K$4="ג",D18,IF('ציוני גלם לאבחון'!$K$4="ד",F18,IF('ציוני גלם לאבחון'!$K$4="ה",H18,IF('ציוני גלם לאבחון'!$K$4="ו",J18,M18)))))</f>
        <v>#N/A</v>
      </c>
    </row>
    <row r="18" spans="1:25" x14ac:dyDescent="0.25">
      <c r="A18" s="5" t="s">
        <v>106</v>
      </c>
      <c r="B18" s="6" t="s">
        <v>70</v>
      </c>
      <c r="C18" s="5" t="s">
        <v>106</v>
      </c>
      <c r="D18" s="6" t="s">
        <v>70</v>
      </c>
      <c r="E18" s="5" t="s">
        <v>101</v>
      </c>
      <c r="F18" s="6" t="s">
        <v>70</v>
      </c>
      <c r="G18" s="5" t="s">
        <v>106</v>
      </c>
      <c r="H18" s="6" t="s">
        <v>70</v>
      </c>
      <c r="I18" s="5" t="s">
        <v>106</v>
      </c>
      <c r="J18" s="6" t="s">
        <v>70</v>
      </c>
      <c r="L18" s="69" t="s">
        <v>194</v>
      </c>
      <c r="M18" s="69" t="s">
        <v>194</v>
      </c>
      <c r="U18" s="4" t="e">
        <f>IF('ציוני גלם לאבחון'!$K$4="ב",A19,IF('ציוני גלם לאבחון'!$K$4="ג",C19,IF('ציוני גלם לאבחון'!$K$4="ד",E19,IF('ציוני גלם לאבחון'!$K$4="ה",G19,IF('ציוני גלם לאבחון'!$K$4="ו",I19,L19)))))</f>
        <v>#N/A</v>
      </c>
      <c r="V18" s="4" t="e">
        <f>IF('ציוני גלם לאבחון'!$K$4="ב",B19,IF('ציוני גלם לאבחון'!$K$4="ג",D19,IF('ציוני גלם לאבחון'!$K$4="ד",F19,IF('ציוני גלם לאבחון'!$K$4="ה",H19,IF('ציוני גלם לאבחון'!$K$4="ו",J19,M19)))))</f>
        <v>#N/A</v>
      </c>
    </row>
    <row r="19" spans="1:25" x14ac:dyDescent="0.25">
      <c r="A19" s="5" t="s">
        <v>106</v>
      </c>
      <c r="B19" s="6" t="s">
        <v>71</v>
      </c>
      <c r="C19" s="5" t="s">
        <v>106</v>
      </c>
      <c r="D19" s="6" t="s">
        <v>71</v>
      </c>
      <c r="E19" s="5" t="s">
        <v>101</v>
      </c>
      <c r="F19" s="6" t="s">
        <v>71</v>
      </c>
      <c r="G19" s="5" t="s">
        <v>106</v>
      </c>
      <c r="H19" s="6" t="s">
        <v>71</v>
      </c>
      <c r="I19" s="5" t="s">
        <v>106</v>
      </c>
      <c r="J19" s="6" t="s">
        <v>71</v>
      </c>
      <c r="L19" s="69" t="s">
        <v>194</v>
      </c>
      <c r="M19" s="69" t="s">
        <v>194</v>
      </c>
      <c r="U19" s="4" t="e">
        <f>IF('ציוני גלם לאבחון'!$K$4="ב",A20,IF('ציוני גלם לאבחון'!$K$4="ג",C20,IF('ציוני גלם לאבחון'!$K$4="ד",E20,IF('ציוני גלם לאבחון'!$K$4="ה",G20,IF('ציוני גלם לאבחון'!$K$4="ו",I20,L20)))))</f>
        <v>#N/A</v>
      </c>
      <c r="V19" s="4" t="e">
        <f>IF('ציוני גלם לאבחון'!$K$4="ב",B20,IF('ציוני גלם לאבחון'!$K$4="ג",D20,IF('ציוני גלם לאבחון'!$K$4="ד",F20,IF('ציוני גלם לאבחון'!$K$4="ה",H20,IF('ציוני גלם לאבחון'!$K$4="ו",J20,M20)))))</f>
        <v>#N/A</v>
      </c>
    </row>
    <row r="20" spans="1:25" x14ac:dyDescent="0.25">
      <c r="A20" s="5" t="s">
        <v>112</v>
      </c>
      <c r="B20" s="6" t="s">
        <v>71</v>
      </c>
      <c r="C20" s="5" t="s">
        <v>112</v>
      </c>
      <c r="D20" s="6" t="s">
        <v>71</v>
      </c>
      <c r="E20" s="5" t="s">
        <v>103</v>
      </c>
      <c r="F20" s="6" t="s">
        <v>70</v>
      </c>
      <c r="G20" s="5" t="s">
        <v>112</v>
      </c>
      <c r="H20" s="6" t="s">
        <v>71</v>
      </c>
      <c r="I20" s="5" t="s">
        <v>112</v>
      </c>
      <c r="J20" s="6" t="s">
        <v>71</v>
      </c>
      <c r="L20" s="69" t="s">
        <v>194</v>
      </c>
      <c r="M20" s="69" t="s">
        <v>194</v>
      </c>
      <c r="U20" s="4" t="e">
        <f>IF('ציוני גלם לאבחון'!$K$4="ב",A21,IF('ציוני גלם לאבחון'!$K$4="ג",C21,IF('ציוני גלם לאבחון'!$K$4="ד",E21,IF('ציוני גלם לאבחון'!$K$4="ה",G21,IF('ציוני גלם לאבחון'!$K$4="ו",I21,L21)))))</f>
        <v>#N/A</v>
      </c>
      <c r="V20" s="4" t="e">
        <f>IF('ציוני גלם לאבחון'!$K$4="ב",B21,IF('ציוני גלם לאבחון'!$K$4="ג",D21,IF('ציוני גלם לאבחון'!$K$4="ד",F21,IF('ציוני גלם לאבחון'!$K$4="ה",H21,IF('ציוני גלם לאבחון'!$K$4="ו",J21,M21)))))</f>
        <v>#N/A</v>
      </c>
    </row>
    <row r="21" spans="1:25" x14ac:dyDescent="0.25">
      <c r="A21" s="5" t="s">
        <v>113</v>
      </c>
      <c r="B21" s="6" t="s">
        <v>71</v>
      </c>
      <c r="C21" s="5" t="s">
        <v>113</v>
      </c>
      <c r="D21" s="6" t="s">
        <v>71</v>
      </c>
      <c r="E21" s="5" t="s">
        <v>103</v>
      </c>
      <c r="F21" s="6" t="s">
        <v>71</v>
      </c>
      <c r="G21" s="5" t="s">
        <v>113</v>
      </c>
      <c r="H21" s="6" t="s">
        <v>71</v>
      </c>
      <c r="I21" s="5" t="s">
        <v>113</v>
      </c>
      <c r="J21" s="6" t="s">
        <v>71</v>
      </c>
      <c r="L21" s="69" t="s">
        <v>194</v>
      </c>
      <c r="M21" s="69" t="s">
        <v>194</v>
      </c>
      <c r="U21" s="4" t="e">
        <f>IF('ציוני גלם לאבחון'!$K$4="ב",A22,IF('ציוני גלם לאבחון'!$K$4="ג",C22,IF('ציוני גלם לאבחון'!$K$4="ד",E22,IF('ציוני גלם לאבחון'!$K$4="ה",G22,IF('ציוני גלם לאבחון'!$K$4="ו",I22,L22)))))</f>
        <v>#N/A</v>
      </c>
      <c r="V21" s="4" t="e">
        <f>IF('ציוני גלם לאבחון'!$K$4="ב",B22,IF('ציוני גלם לאבחון'!$K$4="ג",D22,IF('ציוני גלם לאבחון'!$K$4="ד",F22,IF('ציוני גלם לאבחון'!$K$4="ה",H22,IF('ציוני גלם לאבחון'!$K$4="ו",J22,M22)))))</f>
        <v>#N/A</v>
      </c>
    </row>
    <row r="22" spans="1:25" x14ac:dyDescent="0.25">
      <c r="A22" s="5" t="s">
        <v>107</v>
      </c>
      <c r="B22" s="6" t="s">
        <v>70</v>
      </c>
      <c r="C22" s="5" t="s">
        <v>107</v>
      </c>
      <c r="D22" s="6" t="s">
        <v>70</v>
      </c>
      <c r="E22" s="5" t="s">
        <v>105</v>
      </c>
      <c r="F22" s="6" t="s">
        <v>70</v>
      </c>
      <c r="G22" s="5" t="s">
        <v>108</v>
      </c>
      <c r="H22" s="6" t="s">
        <v>70</v>
      </c>
      <c r="I22" s="5" t="s">
        <v>108</v>
      </c>
      <c r="J22" s="6" t="s">
        <v>70</v>
      </c>
      <c r="L22" s="69" t="s">
        <v>194</v>
      </c>
      <c r="M22" s="69" t="s">
        <v>194</v>
      </c>
      <c r="U22" s="4" t="e">
        <f>IF('ציוני גלם לאבחון'!$K$4="ב",A23,IF('ציוני גלם לאבחון'!$K$4="ג",C23,IF('ציוני גלם לאבחון'!$K$4="ד",E23,IF('ציוני גלם לאבחון'!$K$4="ה",G23,IF('ציוני גלם לאבחון'!$K$4="ו",I23,L23)))))</f>
        <v>#N/A</v>
      </c>
      <c r="V22" s="4" t="e">
        <f>IF('ציוני גלם לאבחון'!$K$4="ב",B23,IF('ציוני גלם לאבחון'!$K$4="ג",D23,IF('ציוני גלם לאבחון'!$K$4="ד",F23,IF('ציוני גלם לאבחון'!$K$4="ה",H23,IF('ציוני גלם לאבחון'!$K$4="ו",J23,M23)))))</f>
        <v>#N/A</v>
      </c>
      <c r="Y22" s="4" t="s">
        <v>146</v>
      </c>
    </row>
    <row r="23" spans="1:25" x14ac:dyDescent="0.25">
      <c r="A23" s="5" t="s">
        <v>107</v>
      </c>
      <c r="B23" s="6" t="s">
        <v>71</v>
      </c>
      <c r="C23" s="5" t="s">
        <v>107</v>
      </c>
      <c r="D23" s="6" t="s">
        <v>71</v>
      </c>
      <c r="E23" s="5" t="s">
        <v>105</v>
      </c>
      <c r="F23" s="6" t="s">
        <v>71</v>
      </c>
      <c r="G23" s="5" t="s">
        <v>108</v>
      </c>
      <c r="H23" s="6" t="s">
        <v>71</v>
      </c>
      <c r="I23" s="5" t="s">
        <v>108</v>
      </c>
      <c r="J23" s="6" t="s">
        <v>71</v>
      </c>
      <c r="L23" s="69" t="s">
        <v>194</v>
      </c>
      <c r="M23" s="69" t="s">
        <v>194</v>
      </c>
      <c r="U23" s="4" t="e">
        <f>IF('ציוני גלם לאבחון'!$K$4="ב",A24,IF('ציוני גלם לאבחון'!$K$4="ג",C24,IF('ציוני גלם לאבחון'!$K$4="ד",E24,IF('ציוני גלם לאבחון'!$K$4="ה",G24,IF('ציוני גלם לאבחון'!$K$4="ו",I24,L24)))))</f>
        <v>#N/A</v>
      </c>
      <c r="V23" s="4" t="e">
        <f>IF('ציוני גלם לאבחון'!$K$4="ב",B24,IF('ציוני גלם לאבחון'!$K$4="ג",D24,IF('ציוני גלם לאבחון'!$K$4="ד",F24,IF('ציוני גלם לאבחון'!$K$4="ה",H24,IF('ציוני גלם לאבחון'!$K$4="ו",J24,M24)))))</f>
        <v>#N/A</v>
      </c>
      <c r="Y23" s="4" t="s">
        <v>145</v>
      </c>
    </row>
    <row r="24" spans="1:25" x14ac:dyDescent="0.25">
      <c r="A24" s="5" t="s">
        <v>109</v>
      </c>
      <c r="B24" s="6" t="s">
        <v>70</v>
      </c>
      <c r="C24" s="5" t="s">
        <v>109</v>
      </c>
      <c r="D24" s="6" t="s">
        <v>70</v>
      </c>
      <c r="E24" s="5" t="s">
        <v>106</v>
      </c>
      <c r="F24" s="6" t="s">
        <v>70</v>
      </c>
      <c r="G24" s="5" t="s">
        <v>114</v>
      </c>
      <c r="H24" s="6" t="s">
        <v>71</v>
      </c>
      <c r="I24" s="5" t="s">
        <v>114</v>
      </c>
      <c r="J24" s="6" t="s">
        <v>71</v>
      </c>
      <c r="L24" s="69" t="s">
        <v>194</v>
      </c>
      <c r="M24" s="69" t="s">
        <v>194</v>
      </c>
      <c r="U24" s="4" t="e">
        <f>IF('ציוני גלם לאבחון'!$K$4="ב",A25,IF('ציוני גלם לאבחון'!$K$4="ג",C25,IF('ציוני גלם לאבחון'!$K$4="ד",E25,IF('ציוני גלם לאבחון'!$K$4="ה",G25,IF('ציוני גלם לאבחון'!$K$4="ו",I25,L25)))))</f>
        <v>#N/A</v>
      </c>
      <c r="V24" s="4" t="e">
        <f>IF('ציוני גלם לאבחון'!$K$4="ב",B25,IF('ציוני גלם לאבחון'!$K$4="ג",D25,IF('ציוני גלם לאבחון'!$K$4="ד",F25,IF('ציוני גלם לאבחון'!$K$4="ה",H25,IF('ציוני גלם לאבחון'!$K$4="ו",J25,M25)))))</f>
        <v>#N/A</v>
      </c>
      <c r="Y24" s="4" t="s">
        <v>144</v>
      </c>
    </row>
    <row r="25" spans="1:25" x14ac:dyDescent="0.25">
      <c r="A25" s="5" t="s">
        <v>110</v>
      </c>
      <c r="B25" s="6" t="s">
        <v>70</v>
      </c>
      <c r="C25" s="5" t="s">
        <v>110</v>
      </c>
      <c r="D25" s="6" t="s">
        <v>70</v>
      </c>
      <c r="E25" s="5" t="s">
        <v>106</v>
      </c>
      <c r="F25" s="6" t="s">
        <v>71</v>
      </c>
      <c r="G25" s="5" t="s">
        <v>115</v>
      </c>
      <c r="H25" s="6" t="s">
        <v>71</v>
      </c>
      <c r="I25" s="5" t="s">
        <v>115</v>
      </c>
      <c r="J25" s="6" t="s">
        <v>71</v>
      </c>
      <c r="L25" s="69" t="s">
        <v>194</v>
      </c>
      <c r="M25" s="69" t="s">
        <v>194</v>
      </c>
      <c r="U25" s="4" t="e">
        <f>IF('ציוני גלם לאבחון'!$K$4="ב",A26,IF('ציוני גלם לאבחון'!$K$4="ג",C26,IF('ציוני גלם לאבחון'!$K$4="ד",E26,IF('ציוני גלם לאבחון'!$K$4="ה",G26,IF('ציוני גלם לאבחון'!$K$4="ו",I26,L26)))))</f>
        <v>#N/A</v>
      </c>
      <c r="V25" s="4" t="e">
        <f>IF('ציוני גלם לאבחון'!$K$4="ב",B26,IF('ציוני גלם לאבחון'!$K$4="ג",D26,IF('ציוני גלם לאבחון'!$K$4="ד",F26,IF('ציוני גלם לאבחון'!$K$4="ה",H26,IF('ציוני גלם לאבחון'!$K$4="ו",J26,M26)))))</f>
        <v>#N/A</v>
      </c>
    </row>
    <row r="26" spans="1:25" x14ac:dyDescent="0.25">
      <c r="A26" s="5" t="s">
        <v>111</v>
      </c>
      <c r="B26" s="6" t="s">
        <v>70</v>
      </c>
      <c r="C26" s="5" t="s">
        <v>111</v>
      </c>
      <c r="D26" s="6" t="s">
        <v>70</v>
      </c>
      <c r="E26" s="5" t="s">
        <v>112</v>
      </c>
      <c r="F26" s="6" t="s">
        <v>71</v>
      </c>
      <c r="G26" s="5" t="s">
        <v>109</v>
      </c>
      <c r="H26" s="6" t="s">
        <v>70</v>
      </c>
      <c r="I26" s="5" t="s">
        <v>109</v>
      </c>
      <c r="J26" s="6" t="s">
        <v>70</v>
      </c>
      <c r="L26" s="69" t="s">
        <v>194</v>
      </c>
      <c r="M26" s="69" t="s">
        <v>194</v>
      </c>
      <c r="U26" s="4" t="e">
        <f>IF('ציוני גלם לאבחון'!$K$4="ב",A27,IF('ציוני גלם לאבחון'!$K$4="ג",C27,IF('ציוני גלם לאבחון'!$K$4="ד",E27,IF('ציוני גלם לאבחון'!$K$4="ה",G27,IF('ציוני גלם לאבחון'!$K$4="ו",I27,L27)))))</f>
        <v>#N/A</v>
      </c>
      <c r="V26" s="4" t="e">
        <f>IF('ציוני גלם לאבחון'!$K$4="ב",B27,IF('ציוני גלם לאבחון'!$K$4="ג",D27,IF('ציוני גלם לאבחון'!$K$4="ד",F27,IF('ציוני גלם לאבחון'!$K$4="ה",H27,IF('ציוני גלם לאבחון'!$K$4="ו",J27,M27)))))</f>
        <v>#N/A</v>
      </c>
    </row>
    <row r="27" spans="1:25" x14ac:dyDescent="0.25">
      <c r="A27" s="23" t="s">
        <v>141</v>
      </c>
      <c r="B27" s="6" t="s">
        <v>70</v>
      </c>
      <c r="C27" s="23" t="s">
        <v>141</v>
      </c>
      <c r="D27" s="6" t="s">
        <v>70</v>
      </c>
      <c r="E27" s="5" t="s">
        <v>113</v>
      </c>
      <c r="F27" s="6" t="s">
        <v>71</v>
      </c>
      <c r="G27" s="5" t="s">
        <v>110</v>
      </c>
      <c r="H27" s="6" t="s">
        <v>70</v>
      </c>
      <c r="I27" s="5" t="s">
        <v>110</v>
      </c>
      <c r="J27" s="6" t="s">
        <v>70</v>
      </c>
      <c r="L27" s="69" t="s">
        <v>194</v>
      </c>
      <c r="M27" s="69" t="s">
        <v>194</v>
      </c>
      <c r="U27" s="4" t="e">
        <f>IF('ציוני גלם לאבחון'!$K$4="ב",A28,IF('ציוני גלם לאבחון'!$K$4="ג",C28,IF('ציוני גלם לאבחון'!$K$4="ד",E28,IF('ציוני גלם לאבחון'!$K$4="ה",G28,IF('ציוני גלם לאבחון'!$K$4="ו",I28,L28)))))</f>
        <v>#N/A</v>
      </c>
      <c r="V27" s="4" t="e">
        <f>IF('ציוני גלם לאבחון'!$K$4="ב",B28,IF('ציוני גלם לאבחון'!$K$4="ג",D28,IF('ציוני גלם לאבחון'!$K$4="ד",F28,IF('ציוני גלם לאבחון'!$K$4="ה",H28,IF('ציוני גלם לאבחון'!$K$4="ו",J28,M28)))))</f>
        <v>#N/A</v>
      </c>
    </row>
    <row r="28" spans="1:25" x14ac:dyDescent="0.25">
      <c r="A28" s="5" t="s">
        <v>124</v>
      </c>
      <c r="B28" s="5" t="s">
        <v>72</v>
      </c>
      <c r="C28" s="5" t="s">
        <v>124</v>
      </c>
      <c r="D28" s="5" t="s">
        <v>72</v>
      </c>
      <c r="E28" s="5" t="s">
        <v>108</v>
      </c>
      <c r="F28" s="6" t="s">
        <v>70</v>
      </c>
      <c r="G28" s="5" t="s">
        <v>111</v>
      </c>
      <c r="H28" s="6" t="s">
        <v>70</v>
      </c>
      <c r="I28" s="5" t="s">
        <v>111</v>
      </c>
      <c r="J28" s="6" t="s">
        <v>70</v>
      </c>
      <c r="L28" s="69" t="s">
        <v>194</v>
      </c>
      <c r="M28" s="69" t="s">
        <v>194</v>
      </c>
      <c r="U28" s="4" t="e">
        <f>IF('ציוני גלם לאבחון'!$K$4="ב",A29,IF('ציוני גלם לאבחון'!$K$4="ג",C29,IF('ציוני גלם לאבחון'!$K$4="ד",E29,IF('ציוני גלם לאבחון'!$K$4="ה",G29,IF('ציוני גלם לאבחון'!$K$4="ו",I29,L29)))))</f>
        <v>#N/A</v>
      </c>
      <c r="V28" s="4" t="e">
        <f>IF('ציוני גלם לאבחון'!$K$4="ב",B29,IF('ציוני גלם לאבחון'!$K$4="ג",D29,IF('ציוני גלם לאבחון'!$K$4="ד",F29,IF('ציוני גלם לאבחון'!$K$4="ה",H29,IF('ציוני גלם לאבחון'!$K$4="ו",J29,M29)))))</f>
        <v>#N/A</v>
      </c>
    </row>
    <row r="29" spans="1:25" x14ac:dyDescent="0.25">
      <c r="A29" s="5" t="s">
        <v>116</v>
      </c>
      <c r="B29" s="6" t="s">
        <v>71</v>
      </c>
      <c r="C29" s="5" t="s">
        <v>116</v>
      </c>
      <c r="D29" s="6" t="s">
        <v>71</v>
      </c>
      <c r="E29" s="5" t="s">
        <v>108</v>
      </c>
      <c r="F29" s="6" t="s">
        <v>71</v>
      </c>
      <c r="G29" s="5" t="s">
        <v>141</v>
      </c>
      <c r="H29" s="6" t="s">
        <v>70</v>
      </c>
      <c r="I29" s="5" t="s">
        <v>141</v>
      </c>
      <c r="J29" s="6" t="s">
        <v>70</v>
      </c>
      <c r="L29" s="69" t="s">
        <v>194</v>
      </c>
      <c r="M29" s="69" t="s">
        <v>194</v>
      </c>
      <c r="U29" s="4" t="e">
        <f>IF('ציוני גלם לאבחון'!$K$4="ב",A30,IF('ציוני גלם לאבחון'!$K$4="ג",C30,IF('ציוני גלם לאבחון'!$K$4="ד",E30,IF('ציוני גלם לאבחון'!$K$4="ה",G30,IF('ציוני גלם לאבחון'!$K$4="ו",I30,L30)))))</f>
        <v>#N/A</v>
      </c>
      <c r="V29" s="4" t="e">
        <f>IF('ציוני גלם לאבחון'!$K$4="ב",B30,IF('ציוני גלם לאבחון'!$K$4="ג",D30,IF('ציוני גלם לאבחון'!$K$4="ד",F30,IF('ציוני גלם לאבחון'!$K$4="ה",H30,IF('ציוני גלם לאבחון'!$K$4="ו",J30,M30)))))</f>
        <v>#N/A</v>
      </c>
    </row>
    <row r="30" spans="1:25" x14ac:dyDescent="0.25">
      <c r="A30" s="5" t="s">
        <v>117</v>
      </c>
      <c r="B30" s="6" t="s">
        <v>71</v>
      </c>
      <c r="C30" s="5" t="s">
        <v>117</v>
      </c>
      <c r="D30" s="6" t="s">
        <v>71</v>
      </c>
      <c r="E30" s="5" t="s">
        <v>114</v>
      </c>
      <c r="F30" s="6" t="s">
        <v>71</v>
      </c>
      <c r="G30" s="5" t="s">
        <v>124</v>
      </c>
      <c r="H30" s="5" t="s">
        <v>72</v>
      </c>
      <c r="I30" s="5" t="s">
        <v>124</v>
      </c>
      <c r="J30" s="5" t="s">
        <v>72</v>
      </c>
      <c r="L30" s="69" t="s">
        <v>194</v>
      </c>
      <c r="M30" s="69" t="s">
        <v>194</v>
      </c>
      <c r="U30" s="4" t="e">
        <f>IF('ציוני גלם לאבחון'!$K$4="ב",A31,IF('ציוני גלם לאבחון'!$K$4="ג",C31,IF('ציוני גלם לאבחון'!$K$4="ד",E31,IF('ציוני גלם לאבחון'!$K$4="ה",G31,IF('ציוני גלם לאבחון'!$K$4="ו",I31,L31)))))</f>
        <v>#N/A</v>
      </c>
      <c r="V30" s="4" t="e">
        <f>IF('ציוני גלם לאבחון'!$K$4="ב",B31,IF('ציוני גלם לאבחון'!$K$4="ג",D31,IF('ציוני גלם לאבחון'!$K$4="ד",F31,IF('ציוני גלם לאבחון'!$K$4="ה",H31,IF('ציוני גלם לאבחון'!$K$4="ו",J31,M31)))))</f>
        <v>#N/A</v>
      </c>
    </row>
    <row r="31" spans="1:25" x14ac:dyDescent="0.25">
      <c r="A31" s="5" t="s">
        <v>118</v>
      </c>
      <c r="B31" s="6" t="s">
        <v>71</v>
      </c>
      <c r="C31" s="5" t="s">
        <v>118</v>
      </c>
      <c r="D31" s="6" t="s">
        <v>71</v>
      </c>
      <c r="E31" s="5" t="s">
        <v>115</v>
      </c>
      <c r="F31" s="6" t="s">
        <v>71</v>
      </c>
      <c r="G31" s="5" t="s">
        <v>118</v>
      </c>
      <c r="H31" s="6" t="s">
        <v>71</v>
      </c>
      <c r="I31" s="5" t="s">
        <v>118</v>
      </c>
      <c r="J31" s="6" t="s">
        <v>71</v>
      </c>
      <c r="L31" s="69" t="s">
        <v>194</v>
      </c>
      <c r="M31" s="69" t="s">
        <v>194</v>
      </c>
      <c r="U31" s="4" t="e">
        <f>IF('ציוני גלם לאבחון'!$K$4="ב",A32,IF('ציוני גלם לאבחון'!$K$4="ג",C32,IF('ציוני גלם לאבחון'!$K$4="ד",E32,IF('ציוני גלם לאבחון'!$K$4="ה",G32,IF('ציוני גלם לאבחון'!$K$4="ו",I32,L32)))))</f>
        <v>#N/A</v>
      </c>
      <c r="V31" s="4" t="e">
        <f>IF('ציוני גלם לאבחון'!$K$4="ב",B32,IF('ציוני גלם לאבחון'!$K$4="ג",D32,IF('ציוני גלם לאבחון'!$K$4="ד",F32,IF('ציוני גלם לאבחון'!$K$4="ה",H32,IF('ציוני גלם לאבחון'!$K$4="ו",J32,M32)))))</f>
        <v>#N/A</v>
      </c>
    </row>
    <row r="32" spans="1:25" x14ac:dyDescent="0.25">
      <c r="A32" s="5" t="s">
        <v>119</v>
      </c>
      <c r="B32" s="6" t="s">
        <v>71</v>
      </c>
      <c r="C32" s="5" t="s">
        <v>119</v>
      </c>
      <c r="D32" s="6" t="s">
        <v>71</v>
      </c>
      <c r="E32" s="5" t="s">
        <v>109</v>
      </c>
      <c r="F32" s="6" t="s">
        <v>70</v>
      </c>
      <c r="G32" s="5" t="s">
        <v>119</v>
      </c>
      <c r="H32" s="6" t="s">
        <v>71</v>
      </c>
      <c r="I32" s="5" t="s">
        <v>119</v>
      </c>
      <c r="J32" s="6" t="s">
        <v>71</v>
      </c>
      <c r="L32" s="69" t="s">
        <v>194</v>
      </c>
      <c r="M32" s="69" t="s">
        <v>194</v>
      </c>
      <c r="U32" s="4" t="e">
        <f>IF('ציוני גלם לאבחון'!$K$4="ב",A33,IF('ציוני גלם לאבחון'!$K$4="ג",C33,IF('ציוני גלם לאבחון'!$K$4="ד",E33,IF('ציוני גלם לאבחון'!$K$4="ה",G33,IF('ציוני גלם לאבחון'!$K$4="ו",I33,L33)))))</f>
        <v>#N/A</v>
      </c>
      <c r="V32" s="4" t="e">
        <f>IF('ציוני גלם לאבחון'!$K$4="ב",B33,IF('ציוני גלם לאבחון'!$K$4="ג",D33,IF('ציוני גלם לאבחון'!$K$4="ד",F33,IF('ציוני גלם לאבחון'!$K$4="ה",H33,IF('ציוני גלם לאבחון'!$K$4="ו",J33,M33)))))</f>
        <v>#N/A</v>
      </c>
    </row>
    <row r="33" spans="1:22" x14ac:dyDescent="0.25">
      <c r="A33" s="5" t="s">
        <v>120</v>
      </c>
      <c r="B33" s="6" t="s">
        <v>71</v>
      </c>
      <c r="C33" s="5" t="s">
        <v>120</v>
      </c>
      <c r="D33" s="6" t="s">
        <v>71</v>
      </c>
      <c r="E33" s="5" t="s">
        <v>110</v>
      </c>
      <c r="F33" s="6" t="s">
        <v>70</v>
      </c>
      <c r="G33" s="5" t="s">
        <v>120</v>
      </c>
      <c r="H33" s="6" t="s">
        <v>71</v>
      </c>
      <c r="I33" s="5" t="s">
        <v>120</v>
      </c>
      <c r="J33" s="6" t="s">
        <v>71</v>
      </c>
      <c r="L33" s="69" t="s">
        <v>194</v>
      </c>
      <c r="M33" s="69" t="s">
        <v>194</v>
      </c>
      <c r="U33" s="4" t="e">
        <f>IF('ציוני גלם לאבחון'!$K$4="ב",A34,IF('ציוני גלם לאבחון'!$K$4="ג",C34,IF('ציוני גלם לאבחון'!$K$4="ד",E34,IF('ציוני גלם לאבחון'!$K$4="ה",G34,IF('ציוני גלם לאבחון'!$K$4="ו",I34,L34)))))</f>
        <v>#N/A</v>
      </c>
      <c r="V33" s="4" t="e">
        <f>IF('ציוני גלם לאבחון'!$K$4="ב",B34,IF('ציוני גלם לאבחון'!$K$4="ג",D34,IF('ציוני גלם לאבחון'!$K$4="ד",F34,IF('ציוני גלם לאבחון'!$K$4="ה",H34,IF('ציוני גלם לאבחון'!$K$4="ו",J34,M34)))))</f>
        <v>#N/A</v>
      </c>
    </row>
    <row r="34" spans="1:22" x14ac:dyDescent="0.25">
      <c r="A34" s="5" t="s">
        <v>121</v>
      </c>
      <c r="B34" s="6" t="s">
        <v>71</v>
      </c>
      <c r="C34" s="5" t="s">
        <v>121</v>
      </c>
      <c r="D34" s="6" t="s">
        <v>71</v>
      </c>
      <c r="E34" s="5" t="s">
        <v>111</v>
      </c>
      <c r="F34" s="6" t="s">
        <v>70</v>
      </c>
      <c r="G34" s="5" t="s">
        <v>121</v>
      </c>
      <c r="H34" s="6" t="s">
        <v>71</v>
      </c>
      <c r="I34" s="5" t="s">
        <v>121</v>
      </c>
      <c r="J34" s="6" t="s">
        <v>71</v>
      </c>
      <c r="L34" s="69" t="s">
        <v>194</v>
      </c>
      <c r="M34" s="69" t="s">
        <v>194</v>
      </c>
      <c r="U34" s="4" t="e">
        <f>IF('ציוני גלם לאבחון'!$K$4="ב",A35,IF('ציוני גלם לאבחון'!$K$4="ג",C35,IF('ציוני גלם לאבחון'!$K$4="ד",E35,IF('ציוני גלם לאבחון'!$K$4="ה",G35,IF('ציוני גלם לאבחון'!$K$4="ו",I35,L35)))))</f>
        <v>#N/A</v>
      </c>
      <c r="V34" s="4" t="e">
        <f>IF('ציוני גלם לאבחון'!$K$4="ב",B35,IF('ציוני גלם לאבחון'!$K$4="ג",D35,IF('ציוני גלם לאבחון'!$K$4="ד",F35,IF('ציוני גלם לאבחון'!$K$4="ה",H35,IF('ציוני גלם לאבחון'!$K$4="ו",J35,M35)))))</f>
        <v>#N/A</v>
      </c>
    </row>
    <row r="35" spans="1:22" x14ac:dyDescent="0.25">
      <c r="A35" s="5" t="s">
        <v>122</v>
      </c>
      <c r="B35" s="6" t="s">
        <v>71</v>
      </c>
      <c r="C35" s="5" t="s">
        <v>122</v>
      </c>
      <c r="D35" s="6" t="s">
        <v>71</v>
      </c>
      <c r="E35" s="5" t="s">
        <v>141</v>
      </c>
      <c r="F35" s="6" t="s">
        <v>70</v>
      </c>
      <c r="G35" s="5" t="s">
        <v>122</v>
      </c>
      <c r="H35" s="6" t="s">
        <v>71</v>
      </c>
      <c r="I35" s="5" t="s">
        <v>122</v>
      </c>
      <c r="J35" s="6" t="s">
        <v>71</v>
      </c>
      <c r="L35" s="69" t="s">
        <v>194</v>
      </c>
      <c r="M35" s="69" t="s">
        <v>194</v>
      </c>
      <c r="U35" s="4" t="e">
        <f>IF('ציוני גלם לאבחון'!$K$4="ב",A36,IF('ציוני גלם לאבחון'!$K$4="ג",C36,IF('ציוני גלם לאבחון'!$K$4="ד",E36,IF('ציוני גלם לאבחון'!$K$4="ה",G36,IF('ציוני גלם לאבחון'!$K$4="ו",I36,L36)))))</f>
        <v>#N/A</v>
      </c>
      <c r="V35" s="4" t="e">
        <f>IF('ציוני גלם לאבחון'!$K$4="ב",B36,IF('ציוני גלם לאבחון'!$K$4="ג",D36,IF('ציוני גלם לאבחון'!$K$4="ד",F36,IF('ציוני גלם לאבחון'!$K$4="ה",H36,IF('ציוני גלם לאבחון'!$K$4="ו",J36,M36)))))</f>
        <v>#N/A</v>
      </c>
    </row>
    <row r="36" spans="1:22" x14ac:dyDescent="0.25">
      <c r="A36" s="5" t="s">
        <v>123</v>
      </c>
      <c r="B36" s="5" t="s">
        <v>73</v>
      </c>
      <c r="C36" s="5" t="s">
        <v>123</v>
      </c>
      <c r="D36" s="5" t="s">
        <v>73</v>
      </c>
      <c r="E36" s="5" t="s">
        <v>124</v>
      </c>
      <c r="F36" s="5" t="s">
        <v>72</v>
      </c>
      <c r="G36" s="5" t="s">
        <v>123</v>
      </c>
      <c r="H36" s="5" t="s">
        <v>73</v>
      </c>
      <c r="I36" s="5" t="s">
        <v>123</v>
      </c>
      <c r="J36" s="5" t="s">
        <v>73</v>
      </c>
      <c r="L36" s="69" t="s">
        <v>194</v>
      </c>
      <c r="M36" s="69" t="s">
        <v>194</v>
      </c>
      <c r="U36" s="4" t="e">
        <f>IF('ציוני גלם לאבחון'!$K$4="ב",A37,IF('ציוני גלם לאבחון'!$K$4="ג",C37,IF('ציוני גלם לאבחון'!$K$4="ד",E37,IF('ציוני גלם לאבחון'!$K$4="ה",G37,IF('ציוני גלם לאבחון'!$K$4="ו",I37,L37)))))</f>
        <v>#N/A</v>
      </c>
      <c r="V36" s="4" t="e">
        <f>IF('ציוני גלם לאבחון'!$K$4="ב",B37,IF('ציוני גלם לאבחון'!$K$4="ג",D37,IF('ציוני גלם לאבחון'!$K$4="ד",F37,IF('ציוני גלם לאבחון'!$K$4="ה",H37,IF('ציוני גלם לאבחון'!$K$4="ו",J37,M37)))))</f>
        <v>#N/A</v>
      </c>
    </row>
    <row r="37" spans="1:22" x14ac:dyDescent="0.25">
      <c r="E37" s="5" t="s">
        <v>118</v>
      </c>
      <c r="F37" s="5" t="s">
        <v>71</v>
      </c>
      <c r="L37" s="69" t="s">
        <v>194</v>
      </c>
      <c r="M37" s="69" t="s">
        <v>194</v>
      </c>
      <c r="U37" s="4" t="e">
        <f>IF('ציוני גלם לאבחון'!$K$4="ב",A38,IF('ציוני גלם לאבחון'!$K$4="ג",C38,IF('ציוני גלם לאבחון'!$K$4="ד",E38,IF('ציוני גלם לאבחון'!$K$4="ה",G38,IF('ציוני גלם לאבחון'!$K$4="ו",I38,L38)))))</f>
        <v>#N/A</v>
      </c>
      <c r="V37" s="4" t="e">
        <f>IF('ציוני גלם לאבחון'!$K$4="ב",B38,IF('ציוני גלם לאבחון'!$K$4="ג",D38,IF('ציוני גלם לאבחון'!$K$4="ד",F38,IF('ציוני גלם לאבחון'!$K$4="ה",H38,IF('ציוני גלם לאבחון'!$K$4="ו",J38,M38)))))</f>
        <v>#N/A</v>
      </c>
    </row>
    <row r="38" spans="1:22" x14ac:dyDescent="0.25">
      <c r="E38" s="5" t="s">
        <v>119</v>
      </c>
      <c r="F38" s="5" t="s">
        <v>71</v>
      </c>
      <c r="L38" s="69" t="s">
        <v>194</v>
      </c>
      <c r="M38" s="69" t="s">
        <v>194</v>
      </c>
      <c r="U38" s="4" t="e">
        <f>IF('ציוני גלם לאבחון'!$K$4="ב",A39,IF('ציוני גלם לאבחון'!$K$4="ג",C39,IF('ציוני גלם לאבחון'!$K$4="ד",E39,IF('ציוני גלם לאבחון'!$K$4="ה",G39,IF('ציוני גלם לאבחון'!$K$4="ו",I39,L39)))))</f>
        <v>#N/A</v>
      </c>
      <c r="V38" s="4" t="e">
        <f>IF('ציוני גלם לאבחון'!$K$4="ב",B39,IF('ציוני גלם לאבחון'!$K$4="ג",D39,IF('ציוני גלם לאבחון'!$K$4="ד",F39,IF('ציוני גלם לאבחון'!$K$4="ה",H39,IF('ציוני גלם לאבחון'!$K$4="ו",J39,M39)))))</f>
        <v>#N/A</v>
      </c>
    </row>
    <row r="39" spans="1:22" x14ac:dyDescent="0.25">
      <c r="E39" s="5" t="s">
        <v>120</v>
      </c>
      <c r="F39" s="5" t="s">
        <v>71</v>
      </c>
      <c r="L39" s="69" t="s">
        <v>194</v>
      </c>
      <c r="M39" s="69" t="s">
        <v>194</v>
      </c>
      <c r="U39" s="4" t="e">
        <f>IF('ציוני גלם לאבחון'!$K$4="ב",A40,IF('ציוני גלם לאבחון'!$K$4="ג",C40,IF('ציוני גלם לאבחון'!$K$4="ד",E40,IF('ציוני גלם לאבחון'!$K$4="ה",G40,IF('ציוני גלם לאבחון'!$K$4="ו",I40,L40)))))</f>
        <v>#N/A</v>
      </c>
      <c r="V39" s="4" t="e">
        <f>IF('ציוני גלם לאבחון'!$K$4="ב",B40,IF('ציוני גלם לאבחון'!$K$4="ג",D40,IF('ציוני גלם לאבחון'!$K$4="ד",F40,IF('ציוני גלם לאבחון'!$K$4="ה",H40,IF('ציוני גלם לאבחון'!$K$4="ו",J40,M40)))))</f>
        <v>#N/A</v>
      </c>
    </row>
    <row r="40" spans="1:22" x14ac:dyDescent="0.25">
      <c r="E40" s="5" t="s">
        <v>121</v>
      </c>
      <c r="F40" s="5" t="s">
        <v>71</v>
      </c>
      <c r="L40" s="69" t="s">
        <v>194</v>
      </c>
      <c r="M40" s="69" t="s">
        <v>194</v>
      </c>
      <c r="U40" s="4" t="e">
        <f>IF('ציוני גלם לאבחון'!$K$4="ב",A41,IF('ציוני גלם לאבחון'!$K$4="ג",C41,IF('ציוני גלם לאבחון'!$K$4="ד",E41,IF('ציוני גלם לאבחון'!$K$4="ה",G41,IF('ציוני גלם לאבחון'!$K$4="ו",I41,L41)))))</f>
        <v>#N/A</v>
      </c>
      <c r="V40" s="4" t="e">
        <f>IF('ציוני גלם לאבחון'!$K$4="ב",B41,IF('ציוני גלם לאבחון'!$K$4="ג",D41,IF('ציוני גלם לאבחון'!$K$4="ד",F41,IF('ציוני גלם לאבחון'!$K$4="ה",H41,IF('ציוני גלם לאבחון'!$K$4="ו",J41,M41)))))</f>
        <v>#N/A</v>
      </c>
    </row>
    <row r="41" spans="1:22" x14ac:dyDescent="0.25">
      <c r="E41" s="5" t="s">
        <v>122</v>
      </c>
      <c r="F41" s="5" t="s">
        <v>71</v>
      </c>
      <c r="L41" s="69" t="s">
        <v>194</v>
      </c>
      <c r="M41" s="69" t="s">
        <v>194</v>
      </c>
      <c r="U41" s="4" t="e">
        <f>IF('ציוני גלם לאבחון'!$K$4="ב",A42,IF('ציוני גלם לאבחון'!$K$4="ג",C42,IF('ציוני גלם לאבחון'!$K$4="ד",E42,IF('ציוני גלם לאבחון'!$K$4="ה",G42,IF('ציוני גלם לאבחון'!$K$4="ו",I42,L42)))))</f>
        <v>#N/A</v>
      </c>
      <c r="V41" s="4" t="e">
        <f>IF('ציוני גלם לאבחון'!$K$4="ב",B42,IF('ציוני גלם לאבחון'!$K$4="ג",D42,IF('ציוני גלם לאבחון'!$K$4="ד",F42,IF('ציוני גלם לאבחון'!$K$4="ה",H42,IF('ציוני גלם לאבחון'!$K$4="ו",J42,M42)))))</f>
        <v>#N/A</v>
      </c>
    </row>
    <row r="42" spans="1:22" x14ac:dyDescent="0.25">
      <c r="E42" s="5" t="s">
        <v>123</v>
      </c>
      <c r="F42" s="5" t="s">
        <v>73</v>
      </c>
      <c r="L42" s="69" t="s">
        <v>194</v>
      </c>
      <c r="M42" s="69" t="s">
        <v>194</v>
      </c>
      <c r="U42" s="4" t="e">
        <f>IF('ציוני גלם לאבחון'!$K$4="ב",A43,IF('ציוני גלם לאבחון'!$K$4="ג",C43,IF('ציוני גלם לאבחון'!$K$4="ד",E43,IF('ציוני גלם לאבחון'!$K$4="ה",G43,IF('ציוני גלם לאבחון'!$K$4="ו",I43,L43)))))</f>
        <v>#N/A</v>
      </c>
      <c r="V42" s="4" t="e">
        <f>IF('ציוני גלם לאבחון'!$K$4="ב",B43,IF('ציוני גלם לאבחון'!$K$4="ג",D43,IF('ציוני גלם לאבחון'!$K$4="ד",F43,IF('ציוני גלם לאבחון'!$K$4="ה",H43,IF('ציוני גלם לאבחון'!$K$4="ו",J43,M43)))))</f>
        <v>#N/A</v>
      </c>
    </row>
    <row r="43" spans="1:22" x14ac:dyDescent="0.25">
      <c r="M43" s="69"/>
      <c r="U43" s="4" t="e">
        <f>IF('ציוני גלם לאבחון'!$K$4="ב",A44,IF('ציוני גלם לאבחון'!$K$4="ג",C44,IF('ציוני גלם לאבחון'!$K$4="ד",E44,IF('ציוני גלם לאבחון'!$K$4="ה",G44,IF('ציוני גלם לאבחון'!$K$4="ו",I44,L44)))))</f>
        <v>#N/A</v>
      </c>
      <c r="V43" s="4" t="e">
        <f>IF('ציוני גלם לאבחון'!$K$4="ב",B44,IF('ציוני גלם לאבחון'!$K$4="ג",D44,IF('ציוני גלם לאבחון'!$K$4="ד",F44,IF('ציוני גלם לאבחון'!$K$4="ה",H44,IF('ציוני גלם לאבחון'!$K$4="ו",J44,M44)))))</f>
        <v>#N/A</v>
      </c>
    </row>
    <row r="44" spans="1:22" x14ac:dyDescent="0.25">
      <c r="M44" s="69"/>
      <c r="U44" s="4" t="e">
        <f>IF('ציוני גלם לאבחון'!$K$4="ב",A45,IF('ציוני גלם לאבחון'!$K$4="ג",C45,IF('ציוני גלם לאבחון'!$K$4="ד",E45,IF('ציוני גלם לאבחון'!$K$4="ה",G45,IF('ציוני גלם לאבחון'!$K$4="ו",I45,L45)))))</f>
        <v>#N/A</v>
      </c>
      <c r="V44" s="4" t="e">
        <f>IF('ציוני גלם לאבחון'!$K$4="ב",B45,IF('ציוני גלם לאבחון'!$K$4="ג",D45,IF('ציוני גלם לאבחון'!$K$4="ד",F45,IF('ציוני גלם לאבחון'!$K$4="ה",H45,IF('ציוני גלם לאבחון'!$K$4="ו",J45,M45)))))</f>
        <v>#N/A</v>
      </c>
    </row>
    <row r="45" spans="1:22" x14ac:dyDescent="0.25">
      <c r="U45" s="4" t="e">
        <f>IF('ציוני גלם לאבחון'!$K$4="ב",A46,IF('ציוני גלם לאבחון'!$K$4="ג",C46,IF('ציוני גלם לאבחון'!$K$4="ד",E46,IF('ציוני גלם לאבחון'!$K$4="ה",G46,IF('ציוני גלם לאבחון'!$K$4="ו",I46,L46)))))</f>
        <v>#N/A</v>
      </c>
      <c r="V45" s="4" t="e">
        <f>IF('ציוני גלם לאבחון'!$K$4="ב",B46,IF('ציוני גלם לאבחון'!$K$4="ג",D46,IF('ציוני גלם לאבחון'!$K$4="ד",F46,IF('ציוני גלם לאבחון'!$K$4="ה",H46,IF('ציוני גלם לאבחון'!$K$4="ו",J46,M46)))))</f>
        <v>#N/A</v>
      </c>
    </row>
    <row r="46" spans="1:22" x14ac:dyDescent="0.25">
      <c r="U46" s="4" t="e">
        <f>IF('ציוני גלם לאבחון'!$K$4="ב",A47,IF('ציוני גלם לאבחון'!$K$4="ג",C47,IF('ציוני גלם לאבחון'!$K$4="ד",E47,IF('ציוני גלם לאבחון'!$K$4="ה",G47,IF('ציוני גלם לאבחון'!$K$4="ו",I47,L47)))))</f>
        <v>#N/A</v>
      </c>
      <c r="V46" s="4" t="e">
        <f>IF('ציוני גלם לאבחון'!$K$4="ב",B47,IF('ציוני גלם לאבחון'!$K$4="ג",D47,IF('ציוני גלם לאבחון'!$K$4="ד",F47,IF('ציוני גלם לאבחון'!$K$4="ה",H47,IF('ציוני גלם לאבחון'!$K$4="ו",J47,M47)))))</f>
        <v>#N/A</v>
      </c>
    </row>
  </sheetData>
  <sheetProtection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0"/>
  <sheetViews>
    <sheetView showGridLines="0" rightToLeft="1" workbookViewId="0">
      <selection activeCell="B5" sqref="B5"/>
    </sheetView>
  </sheetViews>
  <sheetFormatPr defaultRowHeight="15" x14ac:dyDescent="0.25"/>
  <cols>
    <col min="1" max="1" width="4.28515625" bestFit="1" customWidth="1"/>
    <col min="2" max="2" width="10.28515625" bestFit="1" customWidth="1"/>
    <col min="3" max="3" width="3.28515625" customWidth="1"/>
    <col min="4" max="4" width="9" customWidth="1"/>
    <col min="9" max="10" width="0" hidden="1" customWidth="1"/>
  </cols>
  <sheetData>
    <row r="1" spans="1:10" ht="21" x14ac:dyDescent="0.35">
      <c r="A1" s="7" t="s">
        <v>128</v>
      </c>
    </row>
    <row r="3" spans="1:10" ht="30.75" customHeight="1" thickBot="1" x14ac:dyDescent="0.3">
      <c r="A3" s="108" t="s">
        <v>143</v>
      </c>
      <c r="B3" s="108"/>
      <c r="C3" s="108"/>
      <c r="D3" s="12"/>
      <c r="E3" s="12"/>
      <c r="F3" s="12"/>
      <c r="I3" s="2" t="s">
        <v>18</v>
      </c>
    </row>
    <row r="4" spans="1:10" x14ac:dyDescent="0.25">
      <c r="A4" s="13"/>
      <c r="B4" s="13"/>
      <c r="C4" s="13"/>
      <c r="D4" s="12"/>
      <c r="E4" s="12"/>
      <c r="F4" s="12"/>
      <c r="I4" s="2"/>
    </row>
    <row r="5" spans="1:10" x14ac:dyDescent="0.25">
      <c r="A5" s="8">
        <v>1</v>
      </c>
      <c r="B5" s="9"/>
      <c r="C5" s="1"/>
      <c r="I5" s="9" t="s">
        <v>19</v>
      </c>
      <c r="J5" s="2">
        <f t="shared" ref="J5:J19" si="0">IFERROR(ABS((MATCH(I5,I$5:I$19,0)-MATCH(B5,I$5:I$19,0))),15)</f>
        <v>15</v>
      </c>
    </row>
    <row r="6" spans="1:10" x14ac:dyDescent="0.25">
      <c r="A6" s="10">
        <v>2</v>
      </c>
      <c r="B6" s="9"/>
      <c r="C6" s="1"/>
      <c r="I6" s="11" t="s">
        <v>20</v>
      </c>
      <c r="J6" s="2">
        <f t="shared" si="0"/>
        <v>15</v>
      </c>
    </row>
    <row r="7" spans="1:10" x14ac:dyDescent="0.25">
      <c r="A7" s="10">
        <v>3</v>
      </c>
      <c r="B7" s="9"/>
      <c r="C7" s="1"/>
      <c r="I7" s="11" t="s">
        <v>21</v>
      </c>
      <c r="J7" s="2">
        <f t="shared" si="0"/>
        <v>15</v>
      </c>
    </row>
    <row r="8" spans="1:10" x14ac:dyDescent="0.25">
      <c r="A8" s="10">
        <v>4</v>
      </c>
      <c r="B8" s="9"/>
      <c r="C8" s="1"/>
      <c r="I8" s="11" t="s">
        <v>22</v>
      </c>
      <c r="J8" s="2">
        <f t="shared" si="0"/>
        <v>15</v>
      </c>
    </row>
    <row r="9" spans="1:10" x14ac:dyDescent="0.25">
      <c r="A9" s="10">
        <v>5</v>
      </c>
      <c r="B9" s="9"/>
      <c r="C9" s="1"/>
      <c r="I9" s="11" t="s">
        <v>23</v>
      </c>
      <c r="J9" s="2">
        <f t="shared" si="0"/>
        <v>15</v>
      </c>
    </row>
    <row r="10" spans="1:10" x14ac:dyDescent="0.25">
      <c r="A10" s="10">
        <v>6</v>
      </c>
      <c r="B10" s="9"/>
      <c r="C10" s="1"/>
      <c r="I10" s="11" t="s">
        <v>24</v>
      </c>
      <c r="J10" s="2">
        <f t="shared" si="0"/>
        <v>15</v>
      </c>
    </row>
    <row r="11" spans="1:10" x14ac:dyDescent="0.25">
      <c r="A11" s="10">
        <v>7</v>
      </c>
      <c r="B11" s="9"/>
      <c r="C11" s="1"/>
      <c r="I11" s="11" t="s">
        <v>25</v>
      </c>
      <c r="J11" s="2">
        <f t="shared" si="0"/>
        <v>15</v>
      </c>
    </row>
    <row r="12" spans="1:10" x14ac:dyDescent="0.25">
      <c r="A12" s="10">
        <v>8</v>
      </c>
      <c r="B12" s="9"/>
      <c r="C12" s="1"/>
      <c r="I12" s="11" t="s">
        <v>27</v>
      </c>
      <c r="J12" s="2">
        <f t="shared" si="0"/>
        <v>15</v>
      </c>
    </row>
    <row r="13" spans="1:10" x14ac:dyDescent="0.25">
      <c r="A13" s="10">
        <v>9</v>
      </c>
      <c r="B13" s="9"/>
      <c r="C13" s="1"/>
      <c r="I13" s="11" t="s">
        <v>29</v>
      </c>
      <c r="J13" s="2">
        <f t="shared" si="0"/>
        <v>15</v>
      </c>
    </row>
    <row r="14" spans="1:10" x14ac:dyDescent="0.25">
      <c r="A14" s="10">
        <v>10</v>
      </c>
      <c r="B14" s="9"/>
      <c r="C14" s="1"/>
      <c r="I14" s="11" t="s">
        <v>31</v>
      </c>
      <c r="J14" s="2">
        <f t="shared" si="0"/>
        <v>15</v>
      </c>
    </row>
    <row r="15" spans="1:10" x14ac:dyDescent="0.25">
      <c r="A15" s="10">
        <v>11</v>
      </c>
      <c r="B15" s="9"/>
      <c r="C15" s="1"/>
      <c r="I15" s="11" t="s">
        <v>33</v>
      </c>
      <c r="J15" s="2">
        <f t="shared" si="0"/>
        <v>15</v>
      </c>
    </row>
    <row r="16" spans="1:10" x14ac:dyDescent="0.25">
      <c r="A16" s="10">
        <v>12</v>
      </c>
      <c r="B16" s="9"/>
      <c r="C16" s="1"/>
      <c r="I16" s="11" t="s">
        <v>34</v>
      </c>
      <c r="J16" s="2">
        <f t="shared" si="0"/>
        <v>15</v>
      </c>
    </row>
    <row r="17" spans="1:10" x14ac:dyDescent="0.25">
      <c r="A17" s="10">
        <v>13</v>
      </c>
      <c r="B17" s="9"/>
      <c r="C17" s="1"/>
      <c r="I17" s="11" t="s">
        <v>36</v>
      </c>
      <c r="J17" s="2">
        <f t="shared" si="0"/>
        <v>15</v>
      </c>
    </row>
    <row r="18" spans="1:10" x14ac:dyDescent="0.25">
      <c r="A18" s="10">
        <v>14</v>
      </c>
      <c r="B18" s="9"/>
      <c r="C18" s="1"/>
      <c r="I18" s="11" t="s">
        <v>37</v>
      </c>
      <c r="J18" s="2">
        <f t="shared" si="0"/>
        <v>15</v>
      </c>
    </row>
    <row r="19" spans="1:10" x14ac:dyDescent="0.25">
      <c r="A19" s="10">
        <v>15</v>
      </c>
      <c r="B19" s="9"/>
      <c r="C19" s="1"/>
      <c r="I19" s="11" t="s">
        <v>38</v>
      </c>
      <c r="J19" s="2">
        <f t="shared" si="0"/>
        <v>15</v>
      </c>
    </row>
    <row r="20" spans="1:10" x14ac:dyDescent="0.25">
      <c r="A20" t="s">
        <v>126</v>
      </c>
      <c r="B20" s="32" t="str">
        <f>IF(COUNTA(B5:B19)=15, SUM(J5:J19),"")</f>
        <v/>
      </c>
      <c r="D20" s="107" t="s">
        <v>129</v>
      </c>
      <c r="E20" s="107"/>
      <c r="F20" s="107"/>
    </row>
  </sheetData>
  <sheetProtection sheet="1" objects="1" scenarios="1" sort="0" autoFilter="0"/>
  <protectedRanges>
    <protectedRange sqref="B5:B19" name="child list"/>
  </protectedRanges>
  <mergeCells count="2">
    <mergeCell ref="D20:F20"/>
    <mergeCell ref="A3:C3"/>
  </mergeCells>
  <dataValidations count="1">
    <dataValidation type="list" allowBlank="1" showInputMessage="1" showErrorMessage="1" sqref="B5:B19" xr:uid="{00000000-0002-0000-0200-000000000000}">
      <formula1>$I$5:$I$19</formula1>
    </dataValidation>
  </dataValidations>
  <hyperlinks>
    <hyperlink ref="D20" location="Sheet1!D23" display="לחץ כאן לחזרה לטבלת ציוני הגלם" xr:uid="{00000000-0004-0000-0200-000000000000}"/>
    <hyperlink ref="D20:F20" location="'ציוני גלם לאבחון'!C24" display="לחץ כאן לחזרה לטבלת ציוני הגלם" xr:uid="{00000000-0004-0000-02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ציוני גלם לאבחון</vt:lpstr>
      <vt:lpstr>את</vt:lpstr>
      <vt:lpstr>חישוב סטיות ריי מילולי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Noam Gill</dc:creator>
  <cp:lastModifiedBy>Noam Gill</cp:lastModifiedBy>
  <dcterms:created xsi:type="dcterms:W3CDTF">2016-11-03T14:22:39Z</dcterms:created>
  <dcterms:modified xsi:type="dcterms:W3CDTF">2021-02-24T11:13:31Z</dcterms:modified>
</cp:coreProperties>
</file>